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25" windowWidth="28455" windowHeight="12210"/>
  </bookViews>
  <sheets>
    <sheet name="Rekapitulace stavby" sheetId="1" r:id="rId1"/>
    <sheet name="2022-HEX-03-1-11 - D.1.1-..." sheetId="2" r:id="rId2"/>
    <sheet name="2022-HEX-03-01-VON - Vedl..." sheetId="3" r:id="rId3"/>
    <sheet name="Pokyny pro vyplnění" sheetId="4" r:id="rId4"/>
  </sheets>
  <definedNames>
    <definedName name="_xlnm._FilterDatabase" localSheetId="2" hidden="1">'2022-HEX-03-01-VON - Vedl...'!$C$90:$K$120</definedName>
    <definedName name="_xlnm._FilterDatabase" localSheetId="1" hidden="1">'2022-HEX-03-1-11 - D.1.1-...'!$C$97:$K$479</definedName>
    <definedName name="_xlnm.Print_Titles" localSheetId="2">'2022-HEX-03-01-VON - Vedl...'!$90:$90</definedName>
    <definedName name="_xlnm.Print_Titles" localSheetId="1">'2022-HEX-03-1-11 - D.1.1-...'!$97:$97</definedName>
    <definedName name="_xlnm.Print_Titles" localSheetId="0">'Rekapitulace stavby'!$52:$52</definedName>
    <definedName name="_xlnm.Print_Area" localSheetId="2">'2022-HEX-03-01-VON - Vedl...'!$C$4:$J$41,'2022-HEX-03-01-VON - Vedl...'!$C$47:$J$70,'2022-HEX-03-01-VON - Vedl...'!$C$76:$K$120</definedName>
    <definedName name="_xlnm.Print_Area" localSheetId="1">'2022-HEX-03-1-11 - D.1.1-...'!$C$4:$J$41,'2022-HEX-03-1-11 - D.1.1-...'!$C$47:$J$77,'2022-HEX-03-1-11 - D.1.1-...'!$C$83:$K$479</definedName>
    <definedName name="_xlnm.Print_Area" localSheetId="3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stavby'!$C$42:$AQ$58</definedName>
  </definedNames>
  <calcPr calcId="125725"/>
</workbook>
</file>

<file path=xl/calcChain.xml><?xml version="1.0" encoding="utf-8"?>
<calcChain xmlns="http://schemas.openxmlformats.org/spreadsheetml/2006/main">
  <c r="J39" i="3"/>
  <c r="J38"/>
  <c r="AY57" i="1" s="1"/>
  <c r="J37" i="3"/>
  <c r="AX57" i="1" s="1"/>
  <c r="BI118" i="3"/>
  <c r="BH118"/>
  <c r="BG118"/>
  <c r="BF118"/>
  <c r="T118"/>
  <c r="R118"/>
  <c r="P118"/>
  <c r="BI116"/>
  <c r="BH116"/>
  <c r="BG116"/>
  <c r="BF116"/>
  <c r="T116"/>
  <c r="R116"/>
  <c r="P116"/>
  <c r="BI112"/>
  <c r="BH112"/>
  <c r="BG112"/>
  <c r="BF112"/>
  <c r="T112"/>
  <c r="T111"/>
  <c r="R112"/>
  <c r="R111"/>
  <c r="P112"/>
  <c r="P111"/>
  <c r="BI108"/>
  <c r="BH108"/>
  <c r="BG108"/>
  <c r="BF108"/>
  <c r="T108"/>
  <c r="R108"/>
  <c r="P108"/>
  <c r="BI106"/>
  <c r="BH106"/>
  <c r="BG106"/>
  <c r="BF106"/>
  <c r="T106"/>
  <c r="R106"/>
  <c r="P106"/>
  <c r="BI102"/>
  <c r="BH102"/>
  <c r="BG102"/>
  <c r="BF102"/>
  <c r="T102"/>
  <c r="T101"/>
  <c r="R102"/>
  <c r="R101"/>
  <c r="P102"/>
  <c r="P101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J88"/>
  <c r="J87"/>
  <c r="F87"/>
  <c r="F85"/>
  <c r="E83"/>
  <c r="J59"/>
  <c r="J58"/>
  <c r="F58"/>
  <c r="F56"/>
  <c r="E54"/>
  <c r="J20"/>
  <c r="E20"/>
  <c r="F88" s="1"/>
  <c r="J19"/>
  <c r="J14"/>
  <c r="J85" s="1"/>
  <c r="E7"/>
  <c r="E50"/>
  <c r="J39" i="2"/>
  <c r="J38"/>
  <c r="AY56" i="1"/>
  <c r="J37" i="2"/>
  <c r="AX56" i="1"/>
  <c r="BI478" i="2"/>
  <c r="BH478"/>
  <c r="BG478"/>
  <c r="BF478"/>
  <c r="T478"/>
  <c r="R478"/>
  <c r="P478"/>
  <c r="BI474"/>
  <c r="BH474"/>
  <c r="BG474"/>
  <c r="BF474"/>
  <c r="T474"/>
  <c r="R474"/>
  <c r="P474"/>
  <c r="BI470"/>
  <c r="BH470"/>
  <c r="BG470"/>
  <c r="BF470"/>
  <c r="T470"/>
  <c r="R470"/>
  <c r="P470"/>
  <c r="BI466"/>
  <c r="BH466"/>
  <c r="BG466"/>
  <c r="BF466"/>
  <c r="T466"/>
  <c r="R466"/>
  <c r="P466"/>
  <c r="BI462"/>
  <c r="BH462"/>
  <c r="BG462"/>
  <c r="BF462"/>
  <c r="T462"/>
  <c r="R462"/>
  <c r="P462"/>
  <c r="BI459"/>
  <c r="BH459"/>
  <c r="BG459"/>
  <c r="BF459"/>
  <c r="T459"/>
  <c r="R459"/>
  <c r="P459"/>
  <c r="BI455"/>
  <c r="BH455"/>
  <c r="BG455"/>
  <c r="BF455"/>
  <c r="T455"/>
  <c r="R455"/>
  <c r="P455"/>
  <c r="BI453"/>
  <c r="BH453"/>
  <c r="BG453"/>
  <c r="BF453"/>
  <c r="T453"/>
  <c r="R453"/>
  <c r="P453"/>
  <c r="BI448"/>
  <c r="BH448"/>
  <c r="BG448"/>
  <c r="BF448"/>
  <c r="T448"/>
  <c r="R448"/>
  <c r="P448"/>
  <c r="BI445"/>
  <c r="BH445"/>
  <c r="BG445"/>
  <c r="BF445"/>
  <c r="T445"/>
  <c r="R445"/>
  <c r="P445"/>
  <c r="BI444"/>
  <c r="BH444"/>
  <c r="BG444"/>
  <c r="BF444"/>
  <c r="T444"/>
  <c r="R444"/>
  <c r="P444"/>
  <c r="BI439"/>
  <c r="BH439"/>
  <c r="BG439"/>
  <c r="BF439"/>
  <c r="T439"/>
  <c r="R439"/>
  <c r="P439"/>
  <c r="BI435"/>
  <c r="BH435"/>
  <c r="BG435"/>
  <c r="BF435"/>
  <c r="T435"/>
  <c r="R435"/>
  <c r="P435"/>
  <c r="BI432"/>
  <c r="BH432"/>
  <c r="BG432"/>
  <c r="BF432"/>
  <c r="T432"/>
  <c r="R432"/>
  <c r="P432"/>
  <c r="BI430"/>
  <c r="BH430"/>
  <c r="BG430"/>
  <c r="BF430"/>
  <c r="T430"/>
  <c r="R430"/>
  <c r="P430"/>
  <c r="BI421"/>
  <c r="BH421"/>
  <c r="BG421"/>
  <c r="BF421"/>
  <c r="T421"/>
  <c r="R421"/>
  <c r="P421"/>
  <c r="BI419"/>
  <c r="BH419"/>
  <c r="BG419"/>
  <c r="BF419"/>
  <c r="T419"/>
  <c r="R419"/>
  <c r="P419"/>
  <c r="BI410"/>
  <c r="BH410"/>
  <c r="BG410"/>
  <c r="BF410"/>
  <c r="T410"/>
  <c r="R410"/>
  <c r="P410"/>
  <c r="BI406"/>
  <c r="BH406"/>
  <c r="BG406"/>
  <c r="BF406"/>
  <c r="T406"/>
  <c r="R406"/>
  <c r="P406"/>
  <c r="BI402"/>
  <c r="BH402"/>
  <c r="BG402"/>
  <c r="BF402"/>
  <c r="T402"/>
  <c r="R402"/>
  <c r="P402"/>
  <c r="BI398"/>
  <c r="BH398"/>
  <c r="BG398"/>
  <c r="BF398"/>
  <c r="T398"/>
  <c r="R398"/>
  <c r="P398"/>
  <c r="BI392"/>
  <c r="BH392"/>
  <c r="BG392"/>
  <c r="BF392"/>
  <c r="T392"/>
  <c r="R392"/>
  <c r="P392"/>
  <c r="BI388"/>
  <c r="BH388"/>
  <c r="BG388"/>
  <c r="BF388"/>
  <c r="T388"/>
  <c r="R388"/>
  <c r="P388"/>
  <c r="BI379"/>
  <c r="BH379"/>
  <c r="BG379"/>
  <c r="BF379"/>
  <c r="T379"/>
  <c r="R379"/>
  <c r="P379"/>
  <c r="BI376"/>
  <c r="BH376"/>
  <c r="BG376"/>
  <c r="BF376"/>
  <c r="T376"/>
  <c r="R376"/>
  <c r="P376"/>
  <c r="BI372"/>
  <c r="BH372"/>
  <c r="BG372"/>
  <c r="BF372"/>
  <c r="T372"/>
  <c r="R372"/>
  <c r="P372"/>
  <c r="BI369"/>
  <c r="BH369"/>
  <c r="BG369"/>
  <c r="BF369"/>
  <c r="T369"/>
  <c r="R369"/>
  <c r="P369"/>
  <c r="BI367"/>
  <c r="BH367"/>
  <c r="BG367"/>
  <c r="BF367"/>
  <c r="T367"/>
  <c r="R367"/>
  <c r="P367"/>
  <c r="BI361"/>
  <c r="BH361"/>
  <c r="BG361"/>
  <c r="BF361"/>
  <c r="T361"/>
  <c r="R361"/>
  <c r="P361"/>
  <c r="BI359"/>
  <c r="BH359"/>
  <c r="BG359"/>
  <c r="BF359"/>
  <c r="T359"/>
  <c r="R359"/>
  <c r="P359"/>
  <c r="BI355"/>
  <c r="BH355"/>
  <c r="BG355"/>
  <c r="BF355"/>
  <c r="T355"/>
  <c r="R355"/>
  <c r="P355"/>
  <c r="BI353"/>
  <c r="BH353"/>
  <c r="BG353"/>
  <c r="BF353"/>
  <c r="T353"/>
  <c r="R353"/>
  <c r="P353"/>
  <c r="BI346"/>
  <c r="BH346"/>
  <c r="BG346"/>
  <c r="BF346"/>
  <c r="T346"/>
  <c r="R346"/>
  <c r="P346"/>
  <c r="BI344"/>
  <c r="BH344"/>
  <c r="BG344"/>
  <c r="BF344"/>
  <c r="T344"/>
  <c r="R344"/>
  <c r="P344"/>
  <c r="BI340"/>
  <c r="BH340"/>
  <c r="BG340"/>
  <c r="BF340"/>
  <c r="T340"/>
  <c r="R340"/>
  <c r="P340"/>
  <c r="BI338"/>
  <c r="BH338"/>
  <c r="BG338"/>
  <c r="BF338"/>
  <c r="T338"/>
  <c r="R338"/>
  <c r="P338"/>
  <c r="BI332"/>
  <c r="BH332"/>
  <c r="BG332"/>
  <c r="BF332"/>
  <c r="T332"/>
  <c r="R332"/>
  <c r="P332"/>
  <c r="BI328"/>
  <c r="BH328"/>
  <c r="BG328"/>
  <c r="BF328"/>
  <c r="T328"/>
  <c r="R328"/>
  <c r="P328"/>
  <c r="BI322"/>
  <c r="BH322"/>
  <c r="BG322"/>
  <c r="BF322"/>
  <c r="T322"/>
  <c r="R322"/>
  <c r="P322"/>
  <c r="BI319"/>
  <c r="BH319"/>
  <c r="BG319"/>
  <c r="BF319"/>
  <c r="T319"/>
  <c r="R319"/>
  <c r="P319"/>
  <c r="BI317"/>
  <c r="BH317"/>
  <c r="BG317"/>
  <c r="BF317"/>
  <c r="T317"/>
  <c r="R317"/>
  <c r="P317"/>
  <c r="BI312"/>
  <c r="BH312"/>
  <c r="BG312"/>
  <c r="BF312"/>
  <c r="T312"/>
  <c r="R312"/>
  <c r="P312"/>
  <c r="BI305"/>
  <c r="BH305"/>
  <c r="BG305"/>
  <c r="BF305"/>
  <c r="T305"/>
  <c r="R305"/>
  <c r="P305"/>
  <c r="BI303"/>
  <c r="BH303"/>
  <c r="BG303"/>
  <c r="BF303"/>
  <c r="T303"/>
  <c r="R303"/>
  <c r="P303"/>
  <c r="BI299"/>
  <c r="BH299"/>
  <c r="BG299"/>
  <c r="BF299"/>
  <c r="T299"/>
  <c r="R299"/>
  <c r="P299"/>
  <c r="BI297"/>
  <c r="BH297"/>
  <c r="BG297"/>
  <c r="BF297"/>
  <c r="T297"/>
  <c r="R297"/>
  <c r="P297"/>
  <c r="BI293"/>
  <c r="BH293"/>
  <c r="BG293"/>
  <c r="BF293"/>
  <c r="T293"/>
  <c r="R293"/>
  <c r="P293"/>
  <c r="BI291"/>
  <c r="BH291"/>
  <c r="BG291"/>
  <c r="BF291"/>
  <c r="T291"/>
  <c r="R291"/>
  <c r="P291"/>
  <c r="BI286"/>
  <c r="BH286"/>
  <c r="BG286"/>
  <c r="BF286"/>
  <c r="T286"/>
  <c r="R286"/>
  <c r="P286"/>
  <c r="BI284"/>
  <c r="BH284"/>
  <c r="BG284"/>
  <c r="BF284"/>
  <c r="T284"/>
  <c r="R284"/>
  <c r="P284"/>
  <c r="BI279"/>
  <c r="BH279"/>
  <c r="BG279"/>
  <c r="BF279"/>
  <c r="T279"/>
  <c r="R279"/>
  <c r="P279"/>
  <c r="BI274"/>
  <c r="BH274"/>
  <c r="BG274"/>
  <c r="BF274"/>
  <c r="T274"/>
  <c r="R274"/>
  <c r="P274"/>
  <c r="BI270"/>
  <c r="BH270"/>
  <c r="BG270"/>
  <c r="BF270"/>
  <c r="T270"/>
  <c r="R270"/>
  <c r="P270"/>
  <c r="BI266"/>
  <c r="BH266"/>
  <c r="BG266"/>
  <c r="BF266"/>
  <c r="T266"/>
  <c r="R266"/>
  <c r="P266"/>
  <c r="BI260"/>
  <c r="BH260"/>
  <c r="BG260"/>
  <c r="BF260"/>
  <c r="T260"/>
  <c r="R260"/>
  <c r="P260"/>
  <c r="BI258"/>
  <c r="BH258"/>
  <c r="BG258"/>
  <c r="BF258"/>
  <c r="T258"/>
  <c r="R258"/>
  <c r="P258"/>
  <c r="BI253"/>
  <c r="BH253"/>
  <c r="BG253"/>
  <c r="BF253"/>
  <c r="T253"/>
  <c r="R253"/>
  <c r="P253"/>
  <c r="BI251"/>
  <c r="BH251"/>
  <c r="BG251"/>
  <c r="BF251"/>
  <c r="T251"/>
  <c r="R251"/>
  <c r="P251"/>
  <c r="BI247"/>
  <c r="BH247"/>
  <c r="BG247"/>
  <c r="BF247"/>
  <c r="T247"/>
  <c r="R247"/>
  <c r="P247"/>
  <c r="BI245"/>
  <c r="BH245"/>
  <c r="BG245"/>
  <c r="BF245"/>
  <c r="T245"/>
  <c r="R245"/>
  <c r="P245"/>
  <c r="BI241"/>
  <c r="BH241"/>
  <c r="BG241"/>
  <c r="BF241"/>
  <c r="T241"/>
  <c r="R241"/>
  <c r="P241"/>
  <c r="BI236"/>
  <c r="BH236"/>
  <c r="BG236"/>
  <c r="BF236"/>
  <c r="T236"/>
  <c r="R236"/>
  <c r="P236"/>
  <c r="BI231"/>
  <c r="BH231"/>
  <c r="BG231"/>
  <c r="BF231"/>
  <c r="T231"/>
  <c r="R231"/>
  <c r="P231"/>
  <c r="BI225"/>
  <c r="BH225"/>
  <c r="BG225"/>
  <c r="BF225"/>
  <c r="T225"/>
  <c r="R225"/>
  <c r="P225"/>
  <c r="BI219"/>
  <c r="BH219"/>
  <c r="BG219"/>
  <c r="BF219"/>
  <c r="T219"/>
  <c r="R219"/>
  <c r="P219"/>
  <c r="BI217"/>
  <c r="BH217"/>
  <c r="BG217"/>
  <c r="BF217"/>
  <c r="T217"/>
  <c r="R217"/>
  <c r="P217"/>
  <c r="BI213"/>
  <c r="BH213"/>
  <c r="BG213"/>
  <c r="BF213"/>
  <c r="T213"/>
  <c r="R213"/>
  <c r="P213"/>
  <c r="BI211"/>
  <c r="BH211"/>
  <c r="BG211"/>
  <c r="BF211"/>
  <c r="T211"/>
  <c r="R211"/>
  <c r="P211"/>
  <c r="BI205"/>
  <c r="BH205"/>
  <c r="BG205"/>
  <c r="BF205"/>
  <c r="T205"/>
  <c r="R205"/>
  <c r="P205"/>
  <c r="BI201"/>
  <c r="BH201"/>
  <c r="BG201"/>
  <c r="BF201"/>
  <c r="T201"/>
  <c r="R201"/>
  <c r="P201"/>
  <c r="BI195"/>
  <c r="BH195"/>
  <c r="BG195"/>
  <c r="BF195"/>
  <c r="T195"/>
  <c r="R195"/>
  <c r="P195"/>
  <c r="BI191"/>
  <c r="BH191"/>
  <c r="BG191"/>
  <c r="BF191"/>
  <c r="T191"/>
  <c r="T190" s="1"/>
  <c r="R191"/>
  <c r="R190" s="1"/>
  <c r="P191"/>
  <c r="P190"/>
  <c r="BI188"/>
  <c r="BH188"/>
  <c r="BG188"/>
  <c r="BF188"/>
  <c r="T188"/>
  <c r="R188"/>
  <c r="P188"/>
  <c r="BI184"/>
  <c r="BH184"/>
  <c r="BG184"/>
  <c r="BF184"/>
  <c r="T184"/>
  <c r="R184"/>
  <c r="P184"/>
  <c r="BI182"/>
  <c r="BH182"/>
  <c r="BG182"/>
  <c r="BF182"/>
  <c r="T182"/>
  <c r="R182"/>
  <c r="P182"/>
  <c r="BI178"/>
  <c r="BH178"/>
  <c r="BG178"/>
  <c r="BF178"/>
  <c r="T178"/>
  <c r="R178"/>
  <c r="P178"/>
  <c r="BI174"/>
  <c r="BH174"/>
  <c r="BG174"/>
  <c r="BF174"/>
  <c r="T174"/>
  <c r="R174"/>
  <c r="P174"/>
  <c r="BI172"/>
  <c r="BH172"/>
  <c r="BG172"/>
  <c r="BF172"/>
  <c r="T172"/>
  <c r="R172"/>
  <c r="P172"/>
  <c r="BI167"/>
  <c r="BH167"/>
  <c r="BG167"/>
  <c r="BF167"/>
  <c r="T167"/>
  <c r="R167"/>
  <c r="P167"/>
  <c r="BI163"/>
  <c r="BH163"/>
  <c r="BG163"/>
  <c r="BF163"/>
  <c r="T163"/>
  <c r="R163"/>
  <c r="P163"/>
  <c r="BI159"/>
  <c r="BH159"/>
  <c r="BG159"/>
  <c r="BF159"/>
  <c r="T159"/>
  <c r="R159"/>
  <c r="P159"/>
  <c r="BI152"/>
  <c r="BH152"/>
  <c r="BG152"/>
  <c r="BF152"/>
  <c r="T152"/>
  <c r="R152"/>
  <c r="P152"/>
  <c r="BI151"/>
  <c r="BH151"/>
  <c r="BG151"/>
  <c r="BF151"/>
  <c r="T151"/>
  <c r="R151"/>
  <c r="P151"/>
  <c r="BI148"/>
  <c r="BH148"/>
  <c r="BG148"/>
  <c r="BF148"/>
  <c r="T148"/>
  <c r="R148"/>
  <c r="P148"/>
  <c r="BI146"/>
  <c r="BH146"/>
  <c r="BG146"/>
  <c r="BF146"/>
  <c r="T146"/>
  <c r="R146"/>
  <c r="P146"/>
  <c r="BI141"/>
  <c r="BH141"/>
  <c r="BG141"/>
  <c r="BF141"/>
  <c r="T141"/>
  <c r="R141"/>
  <c r="P141"/>
  <c r="BI136"/>
  <c r="BH136"/>
  <c r="BG136"/>
  <c r="BF136"/>
  <c r="T136"/>
  <c r="R136"/>
  <c r="P136"/>
  <c r="BI132"/>
  <c r="BH132"/>
  <c r="BG132"/>
  <c r="BF132"/>
  <c r="T132"/>
  <c r="R132"/>
  <c r="P132"/>
  <c r="BI128"/>
  <c r="BH128"/>
  <c r="BG128"/>
  <c r="BF128"/>
  <c r="T128"/>
  <c r="R128"/>
  <c r="P128"/>
  <c r="BI124"/>
  <c r="BH124"/>
  <c r="BG124"/>
  <c r="BF124"/>
  <c r="T124"/>
  <c r="R124"/>
  <c r="P124"/>
  <c r="BI118"/>
  <c r="BH118"/>
  <c r="BG118"/>
  <c r="BF118"/>
  <c r="T118"/>
  <c r="R118"/>
  <c r="P118"/>
  <c r="BI114"/>
  <c r="BH114"/>
  <c r="BG114"/>
  <c r="BF114"/>
  <c r="T114"/>
  <c r="R114"/>
  <c r="P114"/>
  <c r="BI110"/>
  <c r="BH110"/>
  <c r="BG110"/>
  <c r="BF110"/>
  <c r="T110"/>
  <c r="R110"/>
  <c r="P110"/>
  <c r="BI106"/>
  <c r="BH106"/>
  <c r="BG106"/>
  <c r="BF106"/>
  <c r="T106"/>
  <c r="R106"/>
  <c r="P106"/>
  <c r="BI101"/>
  <c r="BH101"/>
  <c r="BG101"/>
  <c r="BF101"/>
  <c r="T101"/>
  <c r="T100"/>
  <c r="R101"/>
  <c r="R100"/>
  <c r="P101"/>
  <c r="P100" s="1"/>
  <c r="J95"/>
  <c r="J94"/>
  <c r="F94"/>
  <c r="F92"/>
  <c r="E90"/>
  <c r="J59"/>
  <c r="J58"/>
  <c r="F58"/>
  <c r="F56"/>
  <c r="E54"/>
  <c r="J20"/>
  <c r="E20"/>
  <c r="F59" s="1"/>
  <c r="J19"/>
  <c r="J14"/>
  <c r="J92" s="1"/>
  <c r="E7"/>
  <c r="E50" s="1"/>
  <c r="L50" i="1"/>
  <c r="AM50"/>
  <c r="AM49"/>
  <c r="L49"/>
  <c r="AM47"/>
  <c r="L47"/>
  <c r="L45"/>
  <c r="L44"/>
  <c r="J439" i="2"/>
  <c r="J260"/>
  <c r="BK188"/>
  <c r="J118" i="3"/>
  <c r="J322" i="2"/>
  <c r="J217"/>
  <c r="BK141"/>
  <c r="BK372"/>
  <c r="J372"/>
  <c r="J297"/>
  <c r="J174"/>
  <c r="BK410"/>
  <c r="BK258"/>
  <c r="BK402"/>
  <c r="J388"/>
  <c r="BK219"/>
  <c r="BK470"/>
  <c r="J108" i="3"/>
  <c r="J353" i="2"/>
  <c r="BK151"/>
  <c r="BK114"/>
  <c r="J346"/>
  <c r="J453"/>
  <c r="BK172"/>
  <c r="J132"/>
  <c r="BK346"/>
  <c r="BK159"/>
  <c r="BK406"/>
  <c r="J159"/>
  <c r="BK201"/>
  <c r="J459"/>
  <c r="J338"/>
  <c r="J279"/>
  <c r="J188"/>
  <c r="BK253"/>
  <c r="J305"/>
  <c r="BK116" i="3"/>
  <c r="BK225" i="2"/>
  <c r="J291"/>
  <c r="J191"/>
  <c r="BK274"/>
  <c r="J167"/>
  <c r="BK132"/>
  <c r="J253"/>
  <c r="J340"/>
  <c r="BK332"/>
  <c r="BK247"/>
  <c r="BK118"/>
  <c r="BK178"/>
  <c r="J247"/>
  <c r="BK184"/>
  <c r="J245"/>
  <c r="J421"/>
  <c r="J286"/>
  <c r="BK398"/>
  <c r="J435"/>
  <c r="J317"/>
  <c r="BK379"/>
  <c r="J236"/>
  <c r="J98" i="3"/>
  <c r="BK213" i="2"/>
  <c r="BK462"/>
  <c r="BK439"/>
  <c r="AS55" i="1"/>
  <c r="J136" i="2"/>
  <c r="BK270"/>
  <c r="BK297"/>
  <c r="J361"/>
  <c r="J225"/>
  <c r="J359"/>
  <c r="BK319"/>
  <c r="BK312"/>
  <c r="BK338"/>
  <c r="BK444"/>
  <c r="J419"/>
  <c r="J369"/>
  <c r="BK455"/>
  <c r="J462"/>
  <c r="BK146"/>
  <c r="BK293"/>
  <c r="J205"/>
  <c r="BK286"/>
  <c r="J106"/>
  <c r="BK322"/>
  <c r="BK299"/>
  <c r="BK112" i="3"/>
  <c r="J379" i="2"/>
  <c r="J258"/>
  <c r="BK231"/>
  <c r="BK291"/>
  <c r="J432"/>
  <c r="J328"/>
  <c r="J398"/>
  <c r="BK152"/>
  <c r="J195"/>
  <c r="BK98" i="3"/>
  <c r="J251" i="2"/>
  <c r="BK445"/>
  <c r="J124"/>
  <c r="J163"/>
  <c r="BK279"/>
  <c r="J376"/>
  <c r="BK353"/>
  <c r="J445"/>
  <c r="BK251"/>
  <c r="BK419"/>
  <c r="J96" i="3"/>
  <c r="BK205" i="2"/>
  <c r="BK459"/>
  <c r="BK344"/>
  <c r="J182"/>
  <c r="J213"/>
  <c r="BK211"/>
  <c r="BK195"/>
  <c r="BK474"/>
  <c r="J102" i="3"/>
  <c r="J444" i="2"/>
  <c r="BK191"/>
  <c r="BK148"/>
  <c r="J470"/>
  <c r="BK388"/>
  <c r="BK361"/>
  <c r="J402"/>
  <c r="J410"/>
  <c r="BK448"/>
  <c r="J474"/>
  <c r="J430"/>
  <c r="BK355"/>
  <c r="J184"/>
  <c r="J284"/>
  <c r="BK136"/>
  <c r="BK367"/>
  <c r="BK106" i="3"/>
  <c r="BK359" i="2"/>
  <c r="BK376"/>
  <c r="BK430"/>
  <c r="J110"/>
  <c r="J118"/>
  <c r="BK369"/>
  <c r="BK102" i="3"/>
  <c r="BK241" i="2"/>
  <c r="J303"/>
  <c r="J478"/>
  <c r="J151"/>
  <c r="BK421"/>
  <c r="J231"/>
  <c r="J270"/>
  <c r="BK163"/>
  <c r="J148"/>
  <c r="J101"/>
  <c r="J141"/>
  <c r="BK245"/>
  <c r="BK94" i="3"/>
  <c r="J455" i="2"/>
  <c r="BK266"/>
  <c r="J128"/>
  <c r="J211"/>
  <c r="BK284"/>
  <c r="J114"/>
  <c r="BK128"/>
  <c r="BK260"/>
  <c r="BK435"/>
  <c r="J172"/>
  <c r="J466"/>
  <c r="J332"/>
  <c r="BK106"/>
  <c r="J201"/>
  <c r="BK118" i="3"/>
  <c r="J299" i="2"/>
  <c r="BK110"/>
  <c r="J94" i="3"/>
  <c r="J146" i="2"/>
  <c r="J367"/>
  <c r="BK328"/>
  <c r="J152"/>
  <c r="BK217"/>
  <c r="J112" i="3"/>
  <c r="BK392" i="2"/>
  <c r="J178"/>
  <c r="BK317"/>
  <c r="J319"/>
  <c r="BK124"/>
  <c r="J266"/>
  <c r="J106" i="3"/>
  <c r="J274" i="2"/>
  <c r="J293"/>
  <c r="BK108" i="3"/>
  <c r="BK167" i="2"/>
  <c r="J392"/>
  <c r="J355"/>
  <c r="BK478"/>
  <c r="J448"/>
  <c r="BK432"/>
  <c r="BK305"/>
  <c r="BK174"/>
  <c r="J312"/>
  <c r="J116" i="3"/>
  <c r="J344" i="2"/>
  <c r="BK236"/>
  <c r="J406"/>
  <c r="J219"/>
  <c r="BK101"/>
  <c r="BK340"/>
  <c r="BK96" i="3"/>
  <c r="J241" i="2"/>
  <c r="BK453"/>
  <c r="BK466"/>
  <c r="BK182"/>
  <c r="BK303"/>
  <c r="T194" l="1"/>
  <c r="R434"/>
  <c r="R461"/>
  <c r="BK194"/>
  <c r="J194" s="1"/>
  <c r="J72" s="1"/>
  <c r="BK434"/>
  <c r="J434" s="1"/>
  <c r="J74" s="1"/>
  <c r="T461"/>
  <c r="P93" i="3"/>
  <c r="P105" i="2"/>
  <c r="P123"/>
  <c r="BK145"/>
  <c r="J145" s="1"/>
  <c r="J68" s="1"/>
  <c r="BK171"/>
  <c r="J171" s="1"/>
  <c r="J69" s="1"/>
  <c r="BK378"/>
  <c r="J378" s="1"/>
  <c r="J73" s="1"/>
  <c r="BK447"/>
  <c r="J447" s="1"/>
  <c r="J75" s="1"/>
  <c r="P105" i="3"/>
  <c r="BK105" i="2"/>
  <c r="J105" s="1"/>
  <c r="J66" s="1"/>
  <c r="BK123"/>
  <c r="J123" s="1"/>
  <c r="J67" s="1"/>
  <c r="R145"/>
  <c r="T171"/>
  <c r="T378"/>
  <c r="R447"/>
  <c r="R93" i="3"/>
  <c r="BK105"/>
  <c r="J105" s="1"/>
  <c r="J67" s="1"/>
  <c r="T105" i="2"/>
  <c r="R123"/>
  <c r="P145"/>
  <c r="R171"/>
  <c r="P378"/>
  <c r="T447"/>
  <c r="R105" i="3"/>
  <c r="BK115"/>
  <c r="J115"/>
  <c r="J69" s="1"/>
  <c r="R105" i="2"/>
  <c r="R99" s="1"/>
  <c r="T123"/>
  <c r="T145"/>
  <c r="P171"/>
  <c r="R378"/>
  <c r="P447"/>
  <c r="BK93" i="3"/>
  <c r="J93"/>
  <c r="J65" s="1"/>
  <c r="T105"/>
  <c r="P115"/>
  <c r="P194" i="2"/>
  <c r="P193" s="1"/>
  <c r="P434"/>
  <c r="BK461"/>
  <c r="J461"/>
  <c r="J76" s="1"/>
  <c r="R115" i="3"/>
  <c r="R194" i="2"/>
  <c r="R193" s="1"/>
  <c r="T434"/>
  <c r="P461"/>
  <c r="T93" i="3"/>
  <c r="T92"/>
  <c r="T91" s="1"/>
  <c r="T115"/>
  <c r="BK190" i="2"/>
  <c r="J190" s="1"/>
  <c r="J70" s="1"/>
  <c r="BK100"/>
  <c r="BK99" s="1"/>
  <c r="J99" s="1"/>
  <c r="J64" s="1"/>
  <c r="BK101" i="3"/>
  <c r="J101"/>
  <c r="J66" s="1"/>
  <c r="BK111"/>
  <c r="J111"/>
  <c r="J68" s="1"/>
  <c r="J56"/>
  <c r="BE96"/>
  <c r="BE98"/>
  <c r="BE102"/>
  <c r="J100" i="2"/>
  <c r="J65" s="1"/>
  <c r="E79" i="3"/>
  <c r="BE116"/>
  <c r="BE118"/>
  <c r="BE106"/>
  <c r="BE112"/>
  <c r="F59"/>
  <c r="BE94"/>
  <c r="BE108"/>
  <c r="E86" i="2"/>
  <c r="BE174"/>
  <c r="BE266"/>
  <c r="BE359"/>
  <c r="BE388"/>
  <c r="BE453"/>
  <c r="BE101"/>
  <c r="BE106"/>
  <c r="BE136"/>
  <c r="BE167"/>
  <c r="BE172"/>
  <c r="BE195"/>
  <c r="BE284"/>
  <c r="BE338"/>
  <c r="BE392"/>
  <c r="BE444"/>
  <c r="BE445"/>
  <c r="J56"/>
  <c r="BE128"/>
  <c r="BE151"/>
  <c r="BE163"/>
  <c r="BE217"/>
  <c r="BE241"/>
  <c r="BE317"/>
  <c r="BE328"/>
  <c r="BE379"/>
  <c r="BE110"/>
  <c r="BE132"/>
  <c r="BE211"/>
  <c r="BE213"/>
  <c r="BE219"/>
  <c r="BE225"/>
  <c r="BE270"/>
  <c r="BE274"/>
  <c r="BE435"/>
  <c r="BE141"/>
  <c r="BE152"/>
  <c r="BE231"/>
  <c r="BE245"/>
  <c r="BE247"/>
  <c r="BE251"/>
  <c r="BE286"/>
  <c r="BE291"/>
  <c r="BE293"/>
  <c r="BE319"/>
  <c r="BE340"/>
  <c r="BE344"/>
  <c r="BE353"/>
  <c r="BE355"/>
  <c r="BE367"/>
  <c r="BE402"/>
  <c r="BE432"/>
  <c r="BE448"/>
  <c r="BE459"/>
  <c r="BE462"/>
  <c r="BE466"/>
  <c r="BE470"/>
  <c r="BE205"/>
  <c r="BE279"/>
  <c r="BE297"/>
  <c r="BE299"/>
  <c r="BE303"/>
  <c r="BE361"/>
  <c r="BE372"/>
  <c r="BE398"/>
  <c r="BE406"/>
  <c r="BE474"/>
  <c r="BE478"/>
  <c r="F95"/>
  <c r="BE114"/>
  <c r="BE118"/>
  <c r="BE148"/>
  <c r="BE178"/>
  <c r="BE182"/>
  <c r="BE184"/>
  <c r="BE188"/>
  <c r="BE305"/>
  <c r="BE312"/>
  <c r="BE332"/>
  <c r="BE346"/>
  <c r="BE410"/>
  <c r="BE419"/>
  <c r="BE421"/>
  <c r="BE430"/>
  <c r="BE439"/>
  <c r="BE455"/>
  <c r="BE124"/>
  <c r="BE146"/>
  <c r="BE159"/>
  <c r="BE191"/>
  <c r="BE201"/>
  <c r="BE236"/>
  <c r="BE253"/>
  <c r="BE258"/>
  <c r="BE260"/>
  <c r="BE322"/>
  <c r="BE369"/>
  <c r="BE376"/>
  <c r="F39"/>
  <c r="BD56" i="1" s="1"/>
  <c r="J36" i="3"/>
  <c r="AW57" i="1"/>
  <c r="F37" i="2"/>
  <c r="BB56" i="1" s="1"/>
  <c r="AS54"/>
  <c r="F38" i="3"/>
  <c r="BC57" i="1"/>
  <c r="F36" i="3"/>
  <c r="BA57" i="1" s="1"/>
  <c r="F38" i="2"/>
  <c r="BC56" i="1"/>
  <c r="F36" i="2"/>
  <c r="BA56" i="1"/>
  <c r="F39" i="3"/>
  <c r="BD57" i="1"/>
  <c r="F37" i="3"/>
  <c r="BB57" i="1" s="1"/>
  <c r="J36" i="2"/>
  <c r="AW56" i="1" s="1"/>
  <c r="T99" i="2" l="1"/>
  <c r="R98"/>
  <c r="P92" i="3"/>
  <c r="P91" s="1"/>
  <c r="AU57" i="1" s="1"/>
  <c r="R92" i="3"/>
  <c r="R91" s="1"/>
  <c r="P99" i="2"/>
  <c r="P98"/>
  <c r="AU56" i="1" s="1"/>
  <c r="BK193" i="2"/>
  <c r="BK98" s="1"/>
  <c r="J98" s="1"/>
  <c r="J32" s="1"/>
  <c r="T193"/>
  <c r="BK92" i="3"/>
  <c r="BK91" s="1"/>
  <c r="J91" s="1"/>
  <c r="J63" s="1"/>
  <c r="F35" i="2"/>
  <c r="AZ56" i="1" s="1"/>
  <c r="BD55"/>
  <c r="BD54" s="1"/>
  <c r="W33" s="1"/>
  <c r="BC55"/>
  <c r="AY55" s="1"/>
  <c r="F35" i="3"/>
  <c r="AZ57" i="1" s="1"/>
  <c r="BB55"/>
  <c r="AX55" s="1"/>
  <c r="J35" i="3"/>
  <c r="AV57" i="1"/>
  <c r="AT57" s="1"/>
  <c r="BA55"/>
  <c r="BA54" s="1"/>
  <c r="W30" s="1"/>
  <c r="J35" i="2"/>
  <c r="AV56" i="1" s="1"/>
  <c r="AT56" s="1"/>
  <c r="J193" i="2" l="1"/>
  <c r="J71" s="1"/>
  <c r="T98"/>
  <c r="J63"/>
  <c r="AG56" i="1"/>
  <c r="AN56" s="1"/>
  <c r="J92" i="3"/>
  <c r="J64" s="1"/>
  <c r="J41" i="2"/>
  <c r="AW55" i="1"/>
  <c r="BC54"/>
  <c r="W32" s="1"/>
  <c r="BB54"/>
  <c r="W31" s="1"/>
  <c r="J32" i="3"/>
  <c r="AG57" i="1"/>
  <c r="AW54"/>
  <c r="AK30"/>
  <c r="AU55"/>
  <c r="AU54" s="1"/>
  <c r="AZ55"/>
  <c r="AV55" s="1"/>
  <c r="J41" i="3" l="1"/>
  <c r="AN57" i="1"/>
  <c r="AG55"/>
  <c r="AG54" s="1"/>
  <c r="AK26" s="1"/>
  <c r="AK35" s="1"/>
  <c r="AZ54"/>
  <c r="AV54" s="1"/>
  <c r="AK29" s="1"/>
  <c r="AY54"/>
  <c r="AT55"/>
  <c r="AX54"/>
  <c r="AN55" l="1"/>
  <c r="AT54"/>
  <c r="W29"/>
  <c r="AN54" l="1"/>
</calcChain>
</file>

<file path=xl/sharedStrings.xml><?xml version="1.0" encoding="utf-8"?>
<sst xmlns="http://schemas.openxmlformats.org/spreadsheetml/2006/main" count="4690" uniqueCount="949">
  <si>
    <t>Export Komplet</t>
  </si>
  <si>
    <t>VZ</t>
  </si>
  <si>
    <t>2.0</t>
  </si>
  <si>
    <t>ZAMOK</t>
  </si>
  <si>
    <t>False</t>
  </si>
  <si>
    <t>{5751c63d-a0e2-4580-8e8b-0090b9b577a9}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</si>
  <si>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</si>
  <si>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</si>
  <si>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</si>
  <si>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</si>
  <si>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</si>
  <si>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</si>
  <si>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</si>
  <si>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</si>
  <si>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2022/HEX/03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</si>
  <si>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</si>
  <si>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</si>
  <si>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Gymnázium Matyáše Lercha Brno-rekonstrukce části horní zelené střechy</t>
  </si>
  <si>
    <t>KSO:</t>
  </si>
  <si>
    <t>801 34</t>
  </si>
  <si>
    <t>CC-CZ:</t>
  </si>
  <si>
    <t/>
  </si>
  <si>
    <t>Místo:</t>
  </si>
  <si>
    <t xml:space="preserve"> </t>
  </si>
  <si>
    <t>Datum:</t>
  </si>
  <si>
    <t>22. 8. 2022</t>
  </si>
  <si>
    <t>Zadavatel:</t>
  </si>
  <si>
    <t>IČ:</t>
  </si>
  <si>
    <t>GML Brno</t>
  </si>
  <si>
    <t>DIČ:</t>
  </si>
  <si>
    <t>Uchazeč:</t>
  </si>
  <si>
    <t>Vyplň údaj</t>
  </si>
  <si>
    <t>Projektant:</t>
  </si>
  <si>
    <t>HEXAPLAN INTERNATIONAL spol. s r.o.</t>
  </si>
  <si>
    <t>True</t>
  </si>
  <si>
    <t>Zpracovatel:</t>
  </si>
  <si>
    <t>Ing.A.Hejmalová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</si>
  <si>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</si>
  <si>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</si>
  <si>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</si>
  <si>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</si>
  <si>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</si>
  <si>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</si>
  <si>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</si>
  <si>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</si>
  <si>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</si>
  <si>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</si>
  <si>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</si>
  <si>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</si>
  <si>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</si>
  <si>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</si>
  <si>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</si>
  <si>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</si>
  <si>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</si>
  <si>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</si>
  <si>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</si>
  <si>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</si>
  <si>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</si>
  <si>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</si>
  <si>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</si>
  <si>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</si>
  <si>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</si>
  <si>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</si>
  <si>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</si>
  <si>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</si>
  <si>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</si>
  <si>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</si>
  <si>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</si>
  <si>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</si>
  <si>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</si>
  <si>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</si>
  <si>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</si>
  <si>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</si>
  <si>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</si>
  <si>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</si>
  <si>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</si>
  <si>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</si>
  <si>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2022/HEX/03-1</t>
  </si>
  <si>
    <t>Rekonstrukce části horní zelené střechy</t>
  </si>
  <si>
    <t>STA</t>
  </si>
  <si>
    <t>1</t>
  </si>
  <si>
    <t>{1aa0d171-69a8-4480-85ed-a6471fc30ba3}</t>
  </si>
  <si>
    <t>2</t>
  </si>
  <si>
    <t>/</t>
  </si>
  <si>
    <t>2022/HEX/03-1-11</t>
  </si>
  <si>
    <t>D.1.1-Architektonické a stavebně-technické řešení</t>
  </si>
  <si>
    <t>Soupis</t>
  </si>
  <si>
    <t>{6cdbca33-9ccf-497a-b6c4-6533d6268736}</t>
  </si>
  <si>
    <t>2022/HEX/03-01-VON</t>
  </si>
  <si>
    <t>Vedlejší a ostatní náklady</t>
  </si>
  <si>
    <t>{e448f4d7-5adc-4403-b7b7-b8501d429f98}</t>
  </si>
  <si>
    <t>KRYCÍ LIST SOUPISU PRACÍ</t>
  </si>
  <si>
    <t>Objekt:</t>
  </si>
  <si>
    <t>2022/HEX/03-1 - Rekonstrukce části horní zelené střechy</t>
  </si>
  <si>
    <t>Soupis:</t>
  </si>
  <si>
    <t>2022/HEX/03-1-11 - D.1.1-Architektonické a stavebně-technické řešení</t>
  </si>
  <si>
    <t>Nedílnou součástí výkazu výměr je projektová dokumentace zpracovaná firmou Hexaplan International spol.s r.o. v červenci 2022. Pro sestavení SOUPISU PRACÍ v podrobnostech vymezených vyhláškou č. 169/2016 Sb. byla použita cenová soustava URS, která obsahuje veškeré údaje nezbytné pro soupis prací.   UCHAZEČ O VEŘEJNOU ZAKÁZKU JE POVINEN PŘI OCEŇOVÁNÍ SOUTĚŽNÍHO SOUPISU STAVEBNÍCH PRACÍ, DODÁVEK A SLUŽEB S VÝKAZEM VÝMĚR PROVÉST KONTROLU FUNKCE ARITMETICKÝCH VZORCŮ JEDNOTLIVÝCH SOUPISŮ VE VAZBĚ NA JEDNOTLIVÉ ODDÍLY, REKAPITULACE A KRYCÍ LIST.   Technické a materiálové specifikace jednotlivých navržených materiálů, prvků a výrobků jsou uvedeny v samostatných částech této projektové dokumentace jako je VÝKRESOVÁ ČÁST, VÝPIS PRVKŮ PSV, SKLADBY KONSTRUKCÍ A TECHNICKÁ ZPRÁVA.                                                                                                                                 Na základě těchto podkladů bude provedeno ocenění výše uvedených prací, dodávek a služeb. U veškerých dodávek budou v ceně zahrnuty náklady na doplňkový kotevní a spojovací materiál, zhotovení případné výrobní dokumentace nebo pořízení fyzických vzorků materiálů a vzorníků barev. Kde není výslovně uvedeno, bude pracovní postup a technologie provádění stanovena oprávněnou osobou zhotovitele. Dále je potřeba při stanovení ceny dle vykázané výměry započítat všechny předpokládané doplňkové prvky a činnosti s touto položkou související tak, aby cena byla kompletní a prvek funkční. TYTO PŘÍLOHY JSOU NEDÍLNOU SOUČÁSTÍ SOUTĚŽNÍHO SOUPISU STAVEBNÍCH PRACÍ, DODÁVEK A SLUŽEB S VÝKAZEM VÝMĚR. Ve všech položkách jsou započítány náklady na dopravu. Pokud není u položky soupisu prací uvedena žádná cenová soustava, položka není zatříděna v žádné cenové soustavě (ÚRS nebo RTS).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</si>
  <si>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</si>
  <si>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</si>
  <si>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</si>
  <si>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</si>
  <si>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</si>
  <si>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</si>
  <si>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</si>
  <si>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</si>
  <si>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</si>
  <si>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</si>
  <si>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</si>
  <si>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</si>
  <si>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</si>
  <si>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</si>
  <si>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</si>
  <si>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762 - Konstrukce tesařské</t>
  </si>
  <si>
    <t xml:space="preserve">    764 - Konstrukce klempířské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</si>
  <si>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</si>
  <si>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</si>
  <si>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</si>
  <si>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</si>
  <si>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</si>
  <si>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</si>
  <si>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</si>
  <si>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</si>
  <si>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</si>
  <si>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</si>
  <si>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</si>
  <si>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</si>
  <si>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</si>
  <si>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</si>
  <si>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</si>
  <si>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</si>
  <si>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</si>
  <si>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</si>
  <si>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</si>
  <si>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311272111</t>
  </si>
  <si>
    <t>Zdivo z pórobetonových tvárnic na tenké maltové lože, tl. zdiva 250 mm pevnost tvárnic do P2, objemová hmotnost do 450 kg/m3 hladkých</t>
  </si>
  <si>
    <t>m2</t>
  </si>
  <si>
    <t>CS ÚRS 2022 01</t>
  </si>
  <si>
    <t>4</t>
  </si>
  <si>
    <t>-637531176</t>
  </si>
  <si>
    <t>Online PSC</t>
  </si>
  <si>
    <t>https://podminky.urs.cz/item/CS_URS_2022_01/311272111</t>
  </si>
  <si>
    <t>VV</t>
  </si>
  <si>
    <t>"nová dělící atika"0,5*17,2</t>
  </si>
  <si>
    <t>Mezisoučet</t>
  </si>
  <si>
    <t>Vodorovné konstrukce</t>
  </si>
  <si>
    <t>417321515</t>
  </si>
  <si>
    <t>Ztužující pásy a věnce z betonu železového (bez výztuže) tř. C 25/30</t>
  </si>
  <si>
    <t>m3</t>
  </si>
  <si>
    <t>991590421</t>
  </si>
  <si>
    <t>https://podminky.urs.cz/item/CS_URS_2022_01/417321515</t>
  </si>
  <si>
    <t>"na nové dělící atice"0,15*0,25*17,2</t>
  </si>
  <si>
    <t>417351115</t>
  </si>
  <si>
    <t>Bednění bočnic ztužujících pásů a věnců včetně vzpěr zřízení</t>
  </si>
  <si>
    <t>1334798652</t>
  </si>
  <si>
    <t>https://podminky.urs.cz/item/CS_URS_2022_01/417351115</t>
  </si>
  <si>
    <t>"na nové dělící atice"0,15*2*17,2</t>
  </si>
  <si>
    <t>417351116</t>
  </si>
  <si>
    <t>Bednění bočnic ztužujících pásů a věnců včetně vzpěr odstranění</t>
  </si>
  <si>
    <t>1873007815</t>
  </si>
  <si>
    <t>https://podminky.urs.cz/item/CS_URS_2022_01/417351116</t>
  </si>
  <si>
    <t>"dtto zřízení"5,16</t>
  </si>
  <si>
    <t>5</t>
  </si>
  <si>
    <t>417361821</t>
  </si>
  <si>
    <t>Výztuž ztužujících pásů a věnců z betonářské oceli 10 505 (R) nebo BSt 500</t>
  </si>
  <si>
    <t>t</t>
  </si>
  <si>
    <t>-1370658879</t>
  </si>
  <si>
    <t>https://podminky.urs.cz/item/CS_URS_2022_01/417361821</t>
  </si>
  <si>
    <t>P</t>
  </si>
  <si>
    <t>Poznámka k položce:_x000D_
vč.zpracování dílenské dokumentace (viz.VON)</t>
  </si>
  <si>
    <t>"výztuž 70kg/m3"0,645*0,07</t>
  </si>
  <si>
    <t>6</t>
  </si>
  <si>
    <t>Úpravy povrchů, podlahy a osazování výplní</t>
  </si>
  <si>
    <t>619991001</t>
  </si>
  <si>
    <t>Zakrytí vnitřních ploch před znečištěním včetně pozdějšího odkrytí podlah fólií přilepenou lepící páskou</t>
  </si>
  <si>
    <t>1003278838</t>
  </si>
  <si>
    <t>https://podminky.urs.cz/item/CS_URS_2022_01/619991001</t>
  </si>
  <si>
    <t>"přístup"150</t>
  </si>
  <si>
    <t>7</t>
  </si>
  <si>
    <t>619991011</t>
  </si>
  <si>
    <t>Zakrytí vnitřních ploch před znečištěním včetně pozdějšího odkrytí konstrukcí a prvků obalením fólií a přelepením páskou</t>
  </si>
  <si>
    <t>-1109495506</t>
  </si>
  <si>
    <t>https://podminky.urs.cz/item/CS_URS_2022_01/619991011</t>
  </si>
  <si>
    <t>"ochrana stác.vnitř.zařízení (pro vstup na střechu)"100</t>
  </si>
  <si>
    <t>8</t>
  </si>
  <si>
    <t>619996117</t>
  </si>
  <si>
    <t>Ochrana stavebních konstrukcí a samostatných prvků včetně pozdějšího odstranění obedněním z OSB desek podlahy</t>
  </si>
  <si>
    <t>-1847623877</t>
  </si>
  <si>
    <t>https://podminky.urs.cz/item/CS_URS_2022_01/619996117</t>
  </si>
  <si>
    <t>"exponované plochy"20</t>
  </si>
  <si>
    <t>9</t>
  </si>
  <si>
    <t>619996145</t>
  </si>
  <si>
    <t>Ochrana stavebních konstrukcí a samostatných prvků včetně pozdějšího odstranění obalením geotextilií samostatných konstrukcí a prvků</t>
  </si>
  <si>
    <t>-2111761619</t>
  </si>
  <si>
    <t>https://podminky.urs.cz/item/CS_URS_2022_01/619996145</t>
  </si>
  <si>
    <t>"ostatní"50</t>
  </si>
  <si>
    <t>10</t>
  </si>
  <si>
    <t>629991001</t>
  </si>
  <si>
    <t>Zakrytí vnějších ploch před znečištěním včetně pozdějšího odkrytí ploch podélných rovných (např. chodníků) fólií položenou volně</t>
  </si>
  <si>
    <t>1898935236</t>
  </si>
  <si>
    <t>https://podminky.urs.cz/item/CS_URS_2022_01/629991001</t>
  </si>
  <si>
    <t>"ochrana stáv.vnějších ploch"300</t>
  </si>
  <si>
    <t>Ostatní konstrukce a práce, bourání</t>
  </si>
  <si>
    <t>11</t>
  </si>
  <si>
    <t>94522-01</t>
  </si>
  <si>
    <t>Použití autojeřábu pro dopravu materiálu na střechu vč.obsluhy_x000D_
 a dopravy</t>
  </si>
  <si>
    <t>Sh</t>
  </si>
  <si>
    <t>vlastní</t>
  </si>
  <si>
    <t>1512694538</t>
  </si>
  <si>
    <t>Poznámka k položce:_x000D_
pro DMTZ a zpětná MTZ objemných prvků na  střeše, doprava materiálů. _x000D_
uchazeč ve své cenové nabídce vyhodnotí dobu použití pro veškeré práce a konečnou cenu zapracuje ve své nabídce</t>
  </si>
  <si>
    <t>12</t>
  </si>
  <si>
    <t>945231111</t>
  </si>
  <si>
    <t>Závěsná klec (pohyblivá pracovní plošina - lávka) se zdvihem elektrickým výšky do 50 m délky do 1,20 m</t>
  </si>
  <si>
    <t>den</t>
  </si>
  <si>
    <t>997173115</t>
  </si>
  <si>
    <t>https://podminky.urs.cz/item/CS_URS_2022_01/945231111</t>
  </si>
  <si>
    <t>Poznámka k položce:_x000D_
uchazeč ve své cenové nabídce vyhodnotí dobu použití pro veškeré práce a konečnou cenu zapracuje ve své nabídce</t>
  </si>
  <si>
    <t>13</t>
  </si>
  <si>
    <t>95-01</t>
  </si>
  <si>
    <t>Zednická výpomoc vč.jejich zpětného zapravení,odvozu,likvidace a poplatku za suť</t>
  </si>
  <si>
    <t>hod</t>
  </si>
  <si>
    <t>-1800258798</t>
  </si>
  <si>
    <t>14</t>
  </si>
  <si>
    <t>952901111</t>
  </si>
  <si>
    <t>Vyčištění budov nebo objektů před předáním do užívání budov bytové nebo občanské výstavby, světlé výšky podlaží do 4 m</t>
  </si>
  <si>
    <t>1102121039</t>
  </si>
  <si>
    <t>https://podminky.urs.cz/item/CS_URS_2022_01/952901111</t>
  </si>
  <si>
    <t>"střechy"</t>
  </si>
  <si>
    <t>"zelená střecha"(27,7*17,2)/3</t>
  </si>
  <si>
    <t>"úklid přístupovýh ploch"100</t>
  </si>
  <si>
    <t>Součet</t>
  </si>
  <si>
    <t>985331113</t>
  </si>
  <si>
    <t>Dodatečné vlepování betonářské výztuže včetně vyvrtání a vyčištění otvoru cementovou aktivovanou maltou průměr výztuže 12 mm</t>
  </si>
  <si>
    <t>m</t>
  </si>
  <si>
    <t>-1718406057</t>
  </si>
  <si>
    <t>https://podminky.urs.cz/item/CS_URS_2022_01/985331113</t>
  </si>
  <si>
    <t>"pro svázání výztuže nového věnce dělící atiky se stáv.atikou"(0,3*4)*2</t>
  </si>
  <si>
    <t>16</t>
  </si>
  <si>
    <t>M</t>
  </si>
  <si>
    <t>13021013</t>
  </si>
  <si>
    <t>tyč ocelová kruhová žebírková DIN 488 jakost B500B (10 505) výztuž do betonu D 12mm</t>
  </si>
  <si>
    <t>-1449064282</t>
  </si>
  <si>
    <t>"pro svázání výztuže nového věnce dělící atiky se stáv.atikou"(1,0*4)*2</t>
  </si>
  <si>
    <t>8*0,00091 'Přepočtené koeficientem množství</t>
  </si>
  <si>
    <t>17</t>
  </si>
  <si>
    <t>985331912</t>
  </si>
  <si>
    <t>Dodatečné vlepování betonářské výztuže Příplatek k cenám za délku do 1 m jednotlivě</t>
  </si>
  <si>
    <t>1053100445</t>
  </si>
  <si>
    <t>https://podminky.urs.cz/item/CS_URS_2022_01/985331912</t>
  </si>
  <si>
    <t>997</t>
  </si>
  <si>
    <t>Přesun sutě</t>
  </si>
  <si>
    <t>18</t>
  </si>
  <si>
    <t>997013155</t>
  </si>
  <si>
    <t>Vnitrostaveništní doprava suti a vybouraných hmot vodorovně do 50 m svisle s omezením mechanizace pro budovy a haly výšky přes 15 do 18 m</t>
  </si>
  <si>
    <t>-366821953</t>
  </si>
  <si>
    <t>https://podminky.urs.cz/item/CS_URS_2022_01/997013155</t>
  </si>
  <si>
    <t>19</t>
  </si>
  <si>
    <t>997013312</t>
  </si>
  <si>
    <t>Doprava suti shozem montáž a demontáž shozu výšky přes 10 do 20 m</t>
  </si>
  <si>
    <t>2066670932</t>
  </si>
  <si>
    <t>https://podminky.urs.cz/item/CS_URS_2022_01/997013312</t>
  </si>
  <si>
    <t>"pro DMTZ stáv.souvrství střech"16</t>
  </si>
  <si>
    <t>20</t>
  </si>
  <si>
    <t>997013322</t>
  </si>
  <si>
    <t>Doprava suti shozem montáž a demontáž shozu výšky Příplatek za první a každý další den použití shozu k ceně -3312</t>
  </si>
  <si>
    <t>-880669207</t>
  </si>
  <si>
    <t>https://podminky.urs.cz/item/CS_URS_2022_01/997013322</t>
  </si>
  <si>
    <t>"pro DMTZ stáv.souvrství střech"16*10</t>
  </si>
  <si>
    <t>997013501</t>
  </si>
  <si>
    <t>Odvoz suti a vybouraných hmot na skládku nebo meziskládku se složením, na vzdálenost do 1 km</t>
  </si>
  <si>
    <t>573267131</t>
  </si>
  <si>
    <t>https://podminky.urs.cz/item/CS_URS_2022_01/997013501</t>
  </si>
  <si>
    <t>22</t>
  </si>
  <si>
    <t>997013509</t>
  </si>
  <si>
    <t>Odvoz suti a vybouraných hmot na skládku nebo meziskládku se složením, na vzdálenost Příplatek k ceně za každý další i započatý 1 km přes 1 km</t>
  </si>
  <si>
    <t>-1661657196</t>
  </si>
  <si>
    <t>https://podminky.urs.cz/item/CS_URS_2022_01/997013509</t>
  </si>
  <si>
    <t>Poznámka k položce:_x000D_
uchazeč ve své cenové nabídce vyhodnotí vzdálenost pro uložení suti a konečnou cenu zapracuje ve své nabídce</t>
  </si>
  <si>
    <t>56,137*14 'Přepočtené koeficientem množství</t>
  </si>
  <si>
    <t>23</t>
  </si>
  <si>
    <t>997013871</t>
  </si>
  <si>
    <t>Poplatek za uložení stavebního odpadu na recyklační skládce (skládkovné) směsného stavebního a demoličního zatříděného do Katalogu odpadů pod kódem 17 09 04</t>
  </si>
  <si>
    <t>-1512538127</t>
  </si>
  <si>
    <t>https://podminky.urs.cz/item/CS_URS_2022_01/997013871</t>
  </si>
  <si>
    <t>998</t>
  </si>
  <si>
    <t>Přesun hmot</t>
  </si>
  <si>
    <t>24</t>
  </si>
  <si>
    <t>998017003</t>
  </si>
  <si>
    <t>Přesun hmot pro budovy občanské výstavby, bydlení, výrobu a služby s omezením mechanizace vodorovná dopravní vzdálenost do 100 m pro budovy s jakoukoliv nosnou konstrukcí výšky přes 12 do 24 m</t>
  </si>
  <si>
    <t>1851728932</t>
  </si>
  <si>
    <t>https://podminky.urs.cz/item/CS_URS_2022_01/998017003</t>
  </si>
  <si>
    <t>PSV</t>
  </si>
  <si>
    <t>Práce a dodávky PSV</t>
  </si>
  <si>
    <t>712</t>
  </si>
  <si>
    <t>Povlakové krytiny</t>
  </si>
  <si>
    <t>25</t>
  </si>
  <si>
    <t>712-01</t>
  </si>
  <si>
    <t>Příplatek za mechanické kotvení povlakových krytin (vč.vrstev tepelné izolace)</t>
  </si>
  <si>
    <t>1159394090</t>
  </si>
  <si>
    <t>Poznámka k položce:_x000D_
počet kotev upřesnit výsledku výtažné zkoušky v souladu s ETAG 006 (viz.VON)</t>
  </si>
  <si>
    <t>"dtto folie"</t>
  </si>
  <si>
    <t>"v ploše"459</t>
  </si>
  <si>
    <t>"vytažení"27,6</t>
  </si>
  <si>
    <t>26</t>
  </si>
  <si>
    <t>712300841</t>
  </si>
  <si>
    <t>Ostatní práce při odstranění povlakové krytiny střech plochých do 10° mechu odškrabáním a očistěním s urovnáním povrchu</t>
  </si>
  <si>
    <t>1781743093</t>
  </si>
  <si>
    <t>https://podminky.urs.cz/item/CS_URS_2022_01/712300841</t>
  </si>
  <si>
    <t>"pro napojení stáv.asf.izolace z vnější strany dělící atiky"0,5*17,2</t>
  </si>
  <si>
    <t>27</t>
  </si>
  <si>
    <t>712310915</t>
  </si>
  <si>
    <t>Provedení údržby povlakové krytiny střech plochých do 10° natěradly a tmely za studena nátěrem tmelem asfaltovým</t>
  </si>
  <si>
    <t>-1802942457</t>
  </si>
  <si>
    <t>https://podminky.urs.cz/item/CS_URS_2022_01/712310915</t>
  </si>
  <si>
    <t>"stáv.asf.krytina (předpoklad 50%)"</t>
  </si>
  <si>
    <t>"v ploše"(27,45*17,8)*0,5</t>
  </si>
  <si>
    <t>"stáv.vytažení"0,7*(27,2*2+17,2)*0,5</t>
  </si>
  <si>
    <t>28</t>
  </si>
  <si>
    <t>11163005</t>
  </si>
  <si>
    <t>tmel hydroizolační z modifikovaného asfaltu natíratelný pro sanaci plochých střech</t>
  </si>
  <si>
    <t>32</t>
  </si>
  <si>
    <t>415480396</t>
  </si>
  <si>
    <t>269,365*0,0015 'Přepočtené koeficientem množství</t>
  </si>
  <si>
    <t>29</t>
  </si>
  <si>
    <t>712311101</t>
  </si>
  <si>
    <t>Provedení povlakové krytiny střech plochých do 10° natěradly a tmely za studena nátěrem lakem penetračním nebo asfaltovým</t>
  </si>
  <si>
    <t>49848980</t>
  </si>
  <si>
    <t>https://podminky.urs.cz/item/CS_URS_2022_01/712311101</t>
  </si>
  <si>
    <t>"pro napojení stáv.asf.izolace z vnější strany dělící atiky-vodorovně na stáv.pás"0,5*17,2</t>
  </si>
  <si>
    <t>30</t>
  </si>
  <si>
    <t>11163150</t>
  </si>
  <si>
    <t>lak penetrační asfaltový</t>
  </si>
  <si>
    <t>1822537843</t>
  </si>
  <si>
    <t>8,6*0,00032 'Přepočtené koeficientem množství</t>
  </si>
  <si>
    <t>31</t>
  </si>
  <si>
    <t>712331801</t>
  </si>
  <si>
    <t>Odstranění povlakové krytiny střech plochých do 10° z pásů uložených na sucho AIP nebo NAIP</t>
  </si>
  <si>
    <t>97783083</t>
  </si>
  <si>
    <t>https://podminky.urs.cz/item/CS_URS_2022_01/712331801</t>
  </si>
  <si>
    <t>"separační textilie"</t>
  </si>
  <si>
    <t>"plocha střechy"27,7*17,8</t>
  </si>
  <si>
    <t>"vytažení"0,5*(27,2*2+17,2)</t>
  </si>
  <si>
    <t>712340831</t>
  </si>
  <si>
    <t>Odstranění povlakové krytiny střech plochých do 10° z přitavených pásů NAIP v plné ploše jednovrstvé</t>
  </si>
  <si>
    <t>910503784</t>
  </si>
  <si>
    <t>https://podminky.urs.cz/item/CS_URS_2022_01/712340831</t>
  </si>
  <si>
    <t>"cca 10% stáv.plochy pojistné izolace"</t>
  </si>
  <si>
    <t>"v ploše"(27,45*17,8)*0,1</t>
  </si>
  <si>
    <t>"stáv.vytažení"0,7*(27,2*2+17,2)*0,1</t>
  </si>
  <si>
    <t>33</t>
  </si>
  <si>
    <t>712340833</t>
  </si>
  <si>
    <t>Odstranění povlakové krytiny střech plochých do 10° z přitavených pásů NAIP v plné ploše třívrstvé</t>
  </si>
  <si>
    <t>1572774259</t>
  </si>
  <si>
    <t>https://podminky.urs.cz/item/CS_URS_2022_01/712340833</t>
  </si>
  <si>
    <t>34</t>
  </si>
  <si>
    <t>712340834</t>
  </si>
  <si>
    <t>Odstranění povlakové krytiny střech plochých do 10° z přitavených pásů NAIP v plné ploše Příplatek k ceně - 0833 za každou další vrstvu</t>
  </si>
  <si>
    <t>1720430748</t>
  </si>
  <si>
    <t>https://podminky.urs.cz/item/CS_URS_2022_01/712340834</t>
  </si>
  <si>
    <t>"plocha střechy (počet asf.pásů upřesnit při odstranění)"27,7*17,8*2</t>
  </si>
  <si>
    <t>"vytažení"0,5*(27,2*2+17,2)*2</t>
  </si>
  <si>
    <t>35</t>
  </si>
  <si>
    <t>712341559</t>
  </si>
  <si>
    <t>Provedení povlakové krytiny střech plochých do 10° pásy přitavením NAIP v plné ploše</t>
  </si>
  <si>
    <t>-724901161</t>
  </si>
  <si>
    <t>https://podminky.urs.cz/item/CS_URS_2022_01/712341559</t>
  </si>
  <si>
    <t>36</t>
  </si>
  <si>
    <t>62853004</t>
  </si>
  <si>
    <t>pás asfaltový natavitelný modifikovaný SBS tl 4,0mm s vložkou ze skleněné tkaniny a spalitelnou PE fólií nebo jemnozrnným minerálním posypem na horním povrchu</t>
  </si>
  <si>
    <t>-573886273</t>
  </si>
  <si>
    <t>8,6*1,1655 'Přepočtené koeficientem množství</t>
  </si>
  <si>
    <t>37</t>
  </si>
  <si>
    <t>712363001</t>
  </si>
  <si>
    <t>Provedení povlakové krytiny střech plochých do 10° fólií termoplastickou mPVC (měkčené PVC) rozvinutí a natažení fólie v ploše</t>
  </si>
  <si>
    <t>-1994854256</t>
  </si>
  <si>
    <t>https://podminky.urs.cz/item/CS_URS_2022_01/712363001</t>
  </si>
  <si>
    <t>"izolace v ploše (S1)"27*17</t>
  </si>
  <si>
    <t>38</t>
  </si>
  <si>
    <t>28343014</t>
  </si>
  <si>
    <t>fólie hydroizolační střešní mPVC určená ke stabilizaci přitížením a do vegetačních střech tl 1,8mm</t>
  </si>
  <si>
    <t>1000582935</t>
  </si>
  <si>
    <t>459*1,1655 'Přepočtené koeficientem množství</t>
  </si>
  <si>
    <t>39</t>
  </si>
  <si>
    <t>712363004</t>
  </si>
  <si>
    <t>Provedení povlakové krytiny střech plochých do 10° fólií termoplastickou mPVC (měkčené PVC) aplikace fólie na oplechování (na tzv. fóliový plech) nalepením lepidlem v plné ploše</t>
  </si>
  <si>
    <t>-100185638</t>
  </si>
  <si>
    <t>https://podminky.urs.cz/item/CS_URS_2022_01/712363004</t>
  </si>
  <si>
    <t>"atiky stáv."0,45*(27,7*2+17,8)</t>
  </si>
  <si>
    <t>"atika nová"0,4*17,8</t>
  </si>
  <si>
    <t>40</t>
  </si>
  <si>
    <t>-551494687</t>
  </si>
  <si>
    <t>40,06*1,1655 'Přepočtené koeficientem množství</t>
  </si>
  <si>
    <t>41</t>
  </si>
  <si>
    <t>712363352</t>
  </si>
  <si>
    <t>Povlakové krytiny střech plochých do 10° z tvarovaných poplastovaných lišt pro mPVC vnitřní koutová lišta rš 100 mm</t>
  </si>
  <si>
    <t>555326136</t>
  </si>
  <si>
    <t>https://podminky.urs.cz/item/CS_URS_2022_01/712363352</t>
  </si>
  <si>
    <t>"viz.detail"</t>
  </si>
  <si>
    <t>"pro folii tl.1,8mm"27*2+17*2</t>
  </si>
  <si>
    <t>"pro hydoak.folii"27,2*2+17,2*2</t>
  </si>
  <si>
    <t>42</t>
  </si>
  <si>
    <t>712363353</t>
  </si>
  <si>
    <t>Povlakové krytiny střech plochých do 10° z tvarovaných poplastovaných lišt pro mPVC vnější koutová lišta rš 100 mm</t>
  </si>
  <si>
    <t>-826900776</t>
  </si>
  <si>
    <t>https://podminky.urs.cz/item/CS_URS_2022_01/712363353</t>
  </si>
  <si>
    <t>"viz.detail"27*2+17*2</t>
  </si>
  <si>
    <t>43</t>
  </si>
  <si>
    <t>712363359</t>
  </si>
  <si>
    <t>Povlakové krytiny střech plochých do 10° z tvarovaných poplastovaných lišt pro mPVC závětrná lišta rš 300 mm</t>
  </si>
  <si>
    <t>747241651</t>
  </si>
  <si>
    <t>https://podminky.urs.cz/item/CS_URS_2022_01/712363359</t>
  </si>
  <si>
    <t>"vnější hrana atik"27,7*2+17,8*2</t>
  </si>
  <si>
    <t>44</t>
  </si>
  <si>
    <t>712363373</t>
  </si>
  <si>
    <t>Povlakové krytiny střech plochých do 10° z tvarovaných poplastovaných lišt pro mPVC přítlačná lišta rš 70 mm</t>
  </si>
  <si>
    <t>-1229290813</t>
  </si>
  <si>
    <t>https://podminky.urs.cz/item/CS_URS_2022_01/712363373</t>
  </si>
  <si>
    <t>"ukončení asf.pásu z vnější strany nové dělící atiky"17,2+0,5*2</t>
  </si>
  <si>
    <t>"ukončení folie (sdruž.potrubí-obvod.délka 3m)"3,0</t>
  </si>
  <si>
    <t>45</t>
  </si>
  <si>
    <t>712391171</t>
  </si>
  <si>
    <t>Provedení povlakové krytiny střech plochých do 10° -ostatní práce provedení vrstvy textilní podkladní</t>
  </si>
  <si>
    <t>-432301269</t>
  </si>
  <si>
    <t>https://podminky.urs.cz/item/CS_URS_2022_01/712391171</t>
  </si>
  <si>
    <t>"pod folii"</t>
  </si>
  <si>
    <t>46</t>
  </si>
  <si>
    <t>69311081</t>
  </si>
  <si>
    <t>geotextilie netkaná separační, ochranná, filtrační, drenážní PES 300g/m2</t>
  </si>
  <si>
    <t>1764302382</t>
  </si>
  <si>
    <t>459*1,155 'Přepočtené koeficientem množství</t>
  </si>
  <si>
    <t>47</t>
  </si>
  <si>
    <t>712391172</t>
  </si>
  <si>
    <t>Provedení povlakové krytiny střech plochých do 10° -ostatní práce provedení vrstvy textilní ochranné</t>
  </si>
  <si>
    <t>2000899811</t>
  </si>
  <si>
    <t>https://podminky.urs.cz/item/CS_URS_2022_01/712391172</t>
  </si>
  <si>
    <t>"nad folii"</t>
  </si>
  <si>
    <t>48</t>
  </si>
  <si>
    <t>-1078219860</t>
  </si>
  <si>
    <t>49</t>
  </si>
  <si>
    <t>712771101</t>
  </si>
  <si>
    <t>Provedení ochranné vrstvy vegetační střechy proti prorůstání kořenů, proti mechanickému poškození hydroizolace z textilií nebo rohoží volně kladených s přesahem, sklon střechy do 5°</t>
  </si>
  <si>
    <t>-386533700</t>
  </si>
  <si>
    <t>https://podminky.urs.cz/item/CS_URS_2022_01/712771101</t>
  </si>
  <si>
    <t>50</t>
  </si>
  <si>
    <t>69334301</t>
  </si>
  <si>
    <t>textilie ochranná vegetačních střech 500g/m2</t>
  </si>
  <si>
    <t>110788851</t>
  </si>
  <si>
    <t>51</t>
  </si>
  <si>
    <t>712771331</t>
  </si>
  <si>
    <t>Provedení hydroakumulační vrstvy vegetační střechy z plastových nopových fólií s perforací, kladených volně na sraz, sklon střechy do 5°</t>
  </si>
  <si>
    <t>-1323398813</t>
  </si>
  <si>
    <t>https://podminky.urs.cz/item/CS_URS_2022_01/712771331</t>
  </si>
  <si>
    <t>52</t>
  </si>
  <si>
    <t>69334154</t>
  </si>
  <si>
    <t>fólie profilovaná (nopová) perforovaná HDPE s hydroakumulační a drenážní funkcí do vegetačních střech s výškou nopů 60mm</t>
  </si>
  <si>
    <t>711070650</t>
  </si>
  <si>
    <t>459*1,1 'Přepočtené koeficientem množství</t>
  </si>
  <si>
    <t>53</t>
  </si>
  <si>
    <t>712771401</t>
  </si>
  <si>
    <t>Provedení vegetační vrstvy vegetační střechy ze substrátu, tloušťky do 100 mm, sklon střechy do 5°</t>
  </si>
  <si>
    <t>1194077677</t>
  </si>
  <si>
    <t>https://podminky.urs.cz/item/CS_URS_2022_01/712771401</t>
  </si>
  <si>
    <t>"plocha mimo kačírek"459</t>
  </si>
  <si>
    <t>"odpočet kačírku"</t>
  </si>
  <si>
    <t>"okolo atik"-0,9*(27*2+15,2*2)</t>
  </si>
  <si>
    <t>"okolo vpustí"-(1,075*1,075*3,14)*2</t>
  </si>
  <si>
    <t>54</t>
  </si>
  <si>
    <t>10321001</t>
  </si>
  <si>
    <t>substrát vegetačních střech extenzivní suchomilných rostlin</t>
  </si>
  <si>
    <t>1901431442</t>
  </si>
  <si>
    <t>"plocha mimo kačírek tl.80mm"375,783*0,08</t>
  </si>
  <si>
    <t>"tl.cca 40mm (předpoklad zpětného použití) ze stáv.souvrství"-17,2*27,2*0,04</t>
  </si>
  <si>
    <t>11,349*1,1 'Přepočtené koeficientem množství</t>
  </si>
  <si>
    <t>55</t>
  </si>
  <si>
    <t>712771521</t>
  </si>
  <si>
    <t>Založení vegetace vegetační střechy položením vegetační nebo trávníkové rohože, sklon střechy do 5°</t>
  </si>
  <si>
    <t>1183804773</t>
  </si>
  <si>
    <t>https://podminky.urs.cz/item/CS_URS_2022_01/712771521</t>
  </si>
  <si>
    <t>56</t>
  </si>
  <si>
    <t>69334504</t>
  </si>
  <si>
    <t>koberec rozchodníkový vegetačních střech</t>
  </si>
  <si>
    <t>-468456182</t>
  </si>
  <si>
    <t>Poznámka k položce:_x000D_
předpěstovaná vegetační rohož na vytlívací kokosové rohoži protkané PP síťkou s vrstvou substrátu a směsí extenzivnívh rostlin (5-8 druhů)</t>
  </si>
  <si>
    <t>0*1,1 'Přepočtené koeficientem množství</t>
  </si>
  <si>
    <t>57</t>
  </si>
  <si>
    <t>712771601</t>
  </si>
  <si>
    <t>Provedení ochranných pásů vegetační střechy po obvodu střechy, v místech střešních prostupům napojení na zeď apod. z praného říčního kameniva, tloušťky do 100 mm, šířky do 500 mm</t>
  </si>
  <si>
    <t>-1416495509</t>
  </si>
  <si>
    <t>https://podminky.urs.cz/item/CS_URS_2022_01/712771601</t>
  </si>
  <si>
    <t>"střecha S1"</t>
  </si>
  <si>
    <t>"okolo atik"0,9*(27*2+15,2*2)*0,08</t>
  </si>
  <si>
    <t>"okolo vpustí"(1,075*1,075*3,14)*2*0,08</t>
  </si>
  <si>
    <t>58</t>
  </si>
  <si>
    <t>58337403</t>
  </si>
  <si>
    <t>kamenivo dekorační (kačírek) frakce 16/32</t>
  </si>
  <si>
    <t>363807530</t>
  </si>
  <si>
    <t>"kačírek tl.80mm"0,08*83,217</t>
  </si>
  <si>
    <t>6,657*2,05 'Přepočtené koeficientem množství</t>
  </si>
  <si>
    <t>59</t>
  </si>
  <si>
    <t>712771611</t>
  </si>
  <si>
    <t>Provedení ochranných pásů vegetační střechy osazení ochranné kačírkové lišty přitížením konstrukcí</t>
  </si>
  <si>
    <t>1144174137</t>
  </si>
  <si>
    <t>https://podminky.urs.cz/item/CS_URS_2022_01/712771611</t>
  </si>
  <si>
    <t>"oddělení kačírku a substrátu"</t>
  </si>
  <si>
    <t>"atika"25,2*2+15,2*2</t>
  </si>
  <si>
    <t>"vpusti"7,0*2</t>
  </si>
  <si>
    <t>60</t>
  </si>
  <si>
    <t>69334031</t>
  </si>
  <si>
    <t>lišta kačírková výška 80mm nerez</t>
  </si>
  <si>
    <t>119698752</t>
  </si>
  <si>
    <t>94,8*1,1 'Přepočtené koeficientem množství</t>
  </si>
  <si>
    <t>61</t>
  </si>
  <si>
    <t>712811101</t>
  </si>
  <si>
    <t>Provedení povlakové krytiny střech samostatným vytažením izolačního povlaku za studena na konstrukce převyšující úroveň střechy, nátěrem penetračním</t>
  </si>
  <si>
    <t>-2120851996</t>
  </si>
  <si>
    <t>https://podminky.urs.cz/item/CS_URS_2022_01/712811101</t>
  </si>
  <si>
    <t>"vytažení z vnější strany nové dělící atiky"0,4*(17,2+0,5*2)</t>
  </si>
  <si>
    <t>62</t>
  </si>
  <si>
    <t>849280050</t>
  </si>
  <si>
    <t>7,28*0,00035 'Přepočtené koeficientem množství</t>
  </si>
  <si>
    <t>63</t>
  </si>
  <si>
    <t>712831101</t>
  </si>
  <si>
    <t>Provedení povlakové krytiny střech samostatným vytažením izolačního povlaku pásy na sucho na konstrukce převyšující úroveň střechy, AIP, NAIP nebo tkaninou</t>
  </si>
  <si>
    <t>-1806715002</t>
  </si>
  <si>
    <t>https://podminky.urs.cz/item/CS_URS_2022_01/712831101</t>
  </si>
  <si>
    <t>"vytažení"</t>
  </si>
  <si>
    <t>"atiky stáv."0,3*(27*2+17,0)</t>
  </si>
  <si>
    <t>"atika nová"0,3*17,0</t>
  </si>
  <si>
    <t>"vytažení pro vystupující sdružené potrubí (obvodová délka 3m)"0,4*3,0</t>
  </si>
  <si>
    <t>64</t>
  </si>
  <si>
    <t>-991224048</t>
  </si>
  <si>
    <t>27,6*1,2 'Přepočtené koeficientem množství</t>
  </si>
  <si>
    <t>65</t>
  </si>
  <si>
    <t>712841559</t>
  </si>
  <si>
    <t>Provedení povlakové krytiny střech samostatným vytažením izolačního povlaku pásy přitavením na konstrukce převyšující úroveň střechy, NAIP</t>
  </si>
  <si>
    <t>-532527643</t>
  </si>
  <si>
    <t>https://podminky.urs.cz/item/CS_URS_2022_01/712841559</t>
  </si>
  <si>
    <t>66</t>
  </si>
  <si>
    <t>-1587038492</t>
  </si>
  <si>
    <t>7,28*1,2 'Přepočtené koeficientem množství</t>
  </si>
  <si>
    <t>67</t>
  </si>
  <si>
    <t>712861703</t>
  </si>
  <si>
    <t>Provedení povlakové krytiny střech samostatným vytažením izolačního povlaku fólií na konstrukce převyšující úroveň střechy, přilepenou lepidlem v plné ploše</t>
  </si>
  <si>
    <t>363323482</t>
  </si>
  <si>
    <t>https://podminky.urs.cz/item/CS_URS_2022_01/712861703</t>
  </si>
  <si>
    <t>68</t>
  </si>
  <si>
    <t>681185845</t>
  </si>
  <si>
    <t>69</t>
  </si>
  <si>
    <t>7129908-01</t>
  </si>
  <si>
    <t>Odstranění násypu nebo nánosu ze střech násypu nebo nánosu do 10°, tl. do 50 mm-PRO ZPĚTNÉ použití (s přemístěním na provizorní skládku a zpět z meziskládky na střechu)</t>
  </si>
  <si>
    <t>-1985232094</t>
  </si>
  <si>
    <t>"tl.cca 40mm (předpoklad zpětného použití)"17,2*27,2</t>
  </si>
  <si>
    <t>70</t>
  </si>
  <si>
    <t>712990812</t>
  </si>
  <si>
    <t>Odstranění násypu nebo nánosu ze střech násypu nebo nánosu do 10°, tl. do 50 mm</t>
  </si>
  <si>
    <t>-1614211047</t>
  </si>
  <si>
    <t>https://podminky.urs.cz/item/CS_URS_2022_01/712990812</t>
  </si>
  <si>
    <t>"tl.cca 30mm"17,2*27,2</t>
  </si>
  <si>
    <t>71</t>
  </si>
  <si>
    <t>998712103</t>
  </si>
  <si>
    <t>Přesun hmot pro povlakové krytiny stanovený z hmotnosti přesunovaného materiálu vodorovná dopravní vzdálenost do 50 m v objektech výšky přes 12 do 24 m</t>
  </si>
  <si>
    <t>-1459243229</t>
  </si>
  <si>
    <t>https://podminky.urs.cz/item/CS_URS_2022_01/998712103</t>
  </si>
  <si>
    <t>713</t>
  </si>
  <si>
    <t>Izolace tepelné</t>
  </si>
  <si>
    <t>72</t>
  </si>
  <si>
    <t>713131141</t>
  </si>
  <si>
    <t>Montáž tepelné izolace stěn rohožemi, pásy, deskami, dílci, bloky (izolační materiál ve specifikaci) lepením celoplošně</t>
  </si>
  <si>
    <t>-1759521703</t>
  </si>
  <si>
    <t>https://podminky.urs.cz/item/CS_URS_2022_01/713131141</t>
  </si>
  <si>
    <t>"EPS 150S tl.100mm (z vnitřní strany atiky)"0,15*(27,2*2+17,2*2)</t>
  </si>
  <si>
    <t>"XPS spád.prům.tl.50mm (shora atik)"</t>
  </si>
  <si>
    <t>"atiky stáv."0,4*(27,7*2+17,8)</t>
  </si>
  <si>
    <t>"atika nová"0,35*17,8</t>
  </si>
  <si>
    <t>73</t>
  </si>
  <si>
    <t>28375914</t>
  </si>
  <si>
    <t>deska EPS 150 pro konstrukce s vysokým zatížením λ=0,035 tl 100mm</t>
  </si>
  <si>
    <t>-1801344495</t>
  </si>
  <si>
    <t>13,32*1,05 'Přepočtené koeficientem množství</t>
  </si>
  <si>
    <t>74</t>
  </si>
  <si>
    <t>28376105</t>
  </si>
  <si>
    <t>klín izolační z XPS spádový</t>
  </si>
  <si>
    <t>944858176</t>
  </si>
  <si>
    <t>"atiky stáv."0,4*(27,7*2+17,8)*0,05</t>
  </si>
  <si>
    <t>"atika nová"0,35*17,8*0,05</t>
  </si>
  <si>
    <t>1,776*1,1 'Přepočtené koeficientem množství</t>
  </si>
  <si>
    <t>75</t>
  </si>
  <si>
    <t>713140862</t>
  </si>
  <si>
    <t>Odstranění tepelné izolace střech plochých z rohoží, pásů, dílců, desek, bloků nadstřešních izolací připevněných lepením z polystyrenu nasáklého vodou, tloušťka izolace do 100 mm</t>
  </si>
  <si>
    <t>2142558533</t>
  </si>
  <si>
    <t>https://podminky.urs.cz/item/CS_URS_2022_01/713140862</t>
  </si>
  <si>
    <t>"střecha S1"27,4*17,2</t>
  </si>
  <si>
    <t>76</t>
  </si>
  <si>
    <t>713141335</t>
  </si>
  <si>
    <t>Montáž tepelné izolace střech plochých spádovými klíny v ploše přilepenými za studena bodově</t>
  </si>
  <si>
    <t>-330632584</t>
  </si>
  <si>
    <t>https://podminky.urs.cz/item/CS_URS_2022_01/713141335</t>
  </si>
  <si>
    <t>"střecha S1-tl.240-430mm (prům.tl.340mm)"27,2*17,2</t>
  </si>
  <si>
    <t>77</t>
  </si>
  <si>
    <t>28376142</t>
  </si>
  <si>
    <t>klín izolační z pěnového polystyrenu EPS 150 spád do 5%</t>
  </si>
  <si>
    <t>-276898789</t>
  </si>
  <si>
    <t>"střecha S1-tl.240-430mm (prům.tl.340mm)"27,2*17,2*0,34</t>
  </si>
  <si>
    <t>159,066*1,1 'Přepočtené koeficientem množství</t>
  </si>
  <si>
    <t>78</t>
  </si>
  <si>
    <t>713291122</t>
  </si>
  <si>
    <t>Montáž tepelné izolace chlazených a temperovaných místností - doplňky a konstrukční součásti parotěsné zábrany stropů vrchem asfaltovým pásem</t>
  </si>
  <si>
    <t>-13376345</t>
  </si>
  <si>
    <t>https://podminky.urs.cz/item/CS_URS_2022_01/713291122</t>
  </si>
  <si>
    <t>"doplnění parozábrany na novou atiku (z vnitřní strany)"0,7*17,2+0,25*17,2</t>
  </si>
  <si>
    <t>"cca 15% stáv.plochy pojistné izolace-doplnění"</t>
  </si>
  <si>
    <t>"v ploše"(27,45*17,8)*0,15</t>
  </si>
  <si>
    <t>"stáv.vytažení"0,7*(27,2*2+17,2)*0,15</t>
  </si>
  <si>
    <t>79</t>
  </si>
  <si>
    <t>1199246236</t>
  </si>
  <si>
    <t>97,15*1,1655 'Přepočtené koeficientem množství</t>
  </si>
  <si>
    <t>80</t>
  </si>
  <si>
    <t>713291142</t>
  </si>
  <si>
    <t>Montáž tepelné izolace chlazených a temperovaných místností - doplňky a konstrukční součásti parotěsné zábrany stropů vrchem podkladním asfaltovým nátěrem</t>
  </si>
  <si>
    <t>-1585395280</t>
  </si>
  <si>
    <t>https://podminky.urs.cz/item/CS_URS_2022_01/713291142</t>
  </si>
  <si>
    <t>81</t>
  </si>
  <si>
    <t>849694400</t>
  </si>
  <si>
    <t>97,15*0,0022 'Přepočtené koeficientem množství</t>
  </si>
  <si>
    <t>82</t>
  </si>
  <si>
    <t>998713103</t>
  </si>
  <si>
    <t>Přesun hmot pro izolace tepelné stanovený z hmotnosti přesunovaného materiálu vodorovná dopravní vzdálenost do 50 m v objektech výšky přes 12 m do 24 m</t>
  </si>
  <si>
    <t>-663801341</t>
  </si>
  <si>
    <t>https://podminky.urs.cz/item/CS_URS_2022_01/998713103</t>
  </si>
  <si>
    <t>721</t>
  </si>
  <si>
    <t>Zdravotechnika - vnitřní kanalizace</t>
  </si>
  <si>
    <t>83</t>
  </si>
  <si>
    <t>721210824</t>
  </si>
  <si>
    <t>Demontáž kanalizačního příslušenství střešních vtoků DN 150</t>
  </si>
  <si>
    <t>kus</t>
  </si>
  <si>
    <t>1549820035</t>
  </si>
  <si>
    <t>https://podminky.urs.cz/item/CS_URS_2022_01/721210824</t>
  </si>
  <si>
    <t>"zelená střecha"2</t>
  </si>
  <si>
    <t>84</t>
  </si>
  <si>
    <t>721239114</t>
  </si>
  <si>
    <t>Střešní vtoky (vpusti) montáž střešních vtoků ostatních typů se svislým odtokem do DN 160</t>
  </si>
  <si>
    <t>-1706915606</t>
  </si>
  <si>
    <t>https://podminky.urs.cz/item/CS_URS_2022_01/721239114</t>
  </si>
  <si>
    <t>"PVC manžeta"2</t>
  </si>
  <si>
    <t>85</t>
  </si>
  <si>
    <t>56231108</t>
  </si>
  <si>
    <t>vtok střešní svislý s manžetou pro PVC-P hydroizolaci plochých střech DN 160</t>
  </si>
  <si>
    <t>994176802</t>
  </si>
  <si>
    <t>86</t>
  </si>
  <si>
    <t>998721103</t>
  </si>
  <si>
    <t>Přesun hmot pro vnitřní kanalizace stanovený z hmotnosti přesunovaného materiálu vodorovná dopravní vzdálenost do 50 m v objektech výšky přes 12 do 24 m</t>
  </si>
  <si>
    <t>-1338645943</t>
  </si>
  <si>
    <t>https://podminky.urs.cz/item/CS_URS_2022_01/998721103</t>
  </si>
  <si>
    <t>762</t>
  </si>
  <si>
    <t>Konstrukce tesařské</t>
  </si>
  <si>
    <t>87</t>
  </si>
  <si>
    <t>762341270</t>
  </si>
  <si>
    <t>Montáž bednění střech rovných a šikmých sklonu do 60° s vyřezáním otvorů z desek dřevotřískových nebo dřevoštěpkových na sraz</t>
  </si>
  <si>
    <t>21164655</t>
  </si>
  <si>
    <t>https://podminky.urs.cz/item/CS_URS_2022_01/762341270</t>
  </si>
  <si>
    <t>88</t>
  </si>
  <si>
    <t>60621149</t>
  </si>
  <si>
    <t>překližka vodovzdorná hladká/hladká bříza tl 21mm</t>
  </si>
  <si>
    <t>2109896864</t>
  </si>
  <si>
    <t>40,06*1,1 'Přepočtené koeficientem množství</t>
  </si>
  <si>
    <t>89</t>
  </si>
  <si>
    <t>762395000</t>
  </si>
  <si>
    <t>Spojovací prostředky krovů, bednění a laťování, nadstřešních konstrukcí svory, prkna, hřebíky, pásová ocel, vruty</t>
  </si>
  <si>
    <t>2054579080</t>
  </si>
  <si>
    <t>https://podminky.urs.cz/item/CS_URS_2022_01/762395000</t>
  </si>
  <si>
    <t>"překližka tl.21mm"40,06*0,021</t>
  </si>
  <si>
    <t>90</t>
  </si>
  <si>
    <t>998762103</t>
  </si>
  <si>
    <t>Přesun hmot pro konstrukce tesařské stanovený z hmotnosti přesunovaného materiálu vodorovná dopravní vzdálenost do 50 m v objektech výšky přes 12 do 24 m</t>
  </si>
  <si>
    <t>2143977687</t>
  </si>
  <si>
    <t>https://podminky.urs.cz/item/CS_URS_2022_01/998762103</t>
  </si>
  <si>
    <t>764</t>
  </si>
  <si>
    <t>Konstrukce klempířské</t>
  </si>
  <si>
    <t>91</t>
  </si>
  <si>
    <t>764002841</t>
  </si>
  <si>
    <t>Demontáž klempířských konstrukcí oplechování horních ploch zdí a nadezdívek do suti</t>
  </si>
  <si>
    <t>-4694066</t>
  </si>
  <si>
    <t>https://podminky.urs.cz/item/CS_URS_2022_01/764002841</t>
  </si>
  <si>
    <t>"stáv.oplechování atik"27,7*2+17,8</t>
  </si>
  <si>
    <t>92</t>
  </si>
  <si>
    <t>764002881</t>
  </si>
  <si>
    <t>Demontáž klempířských konstrukcí lemování střešních prostupů do suti</t>
  </si>
  <si>
    <t>-612705592</t>
  </si>
  <si>
    <t>https://podminky.urs.cz/item/CS_URS_2022_01/764002881</t>
  </si>
  <si>
    <t>"stáv.střešní prostup"0,4*3,0</t>
  </si>
  <si>
    <t>93</t>
  </si>
  <si>
    <t>764003801</t>
  </si>
  <si>
    <t>Demontáž klempířských konstrukcí lemování trub, konzol, držáků, ventilačních nástavců a ostatních kusových prvků do suti</t>
  </si>
  <si>
    <t>362253044</t>
  </si>
  <si>
    <t>https://podminky.urs.cz/item/CS_URS_2022_01/764003801</t>
  </si>
  <si>
    <t>"stáv.potrubí kanalizace"2</t>
  </si>
  <si>
    <t>94</t>
  </si>
  <si>
    <t>764315634</t>
  </si>
  <si>
    <t>Lemování trub, konzol, držáků a ostatních kusových prvků z pozinkovaného plechu s povrchovou úpravou střech s krytinou prostupovou manžetou přes 150 do 200 mm</t>
  </si>
  <si>
    <t>1265040510</t>
  </si>
  <si>
    <t>https://podminky.urs.cz/item/CS_URS_2022_01/764315634</t>
  </si>
  <si>
    <t>95</t>
  </si>
  <si>
    <t>998764103</t>
  </si>
  <si>
    <t>Přesun hmot pro konstrukce klempířské stanovený z hmotnosti přesunovaného materiálu vodorovná dopravní vzdálenost do 50 m v objektech výšky přes 12 do 24 m</t>
  </si>
  <si>
    <t>-1262727744</t>
  </si>
  <si>
    <t>https://podminky.urs.cz/item/CS_URS_2022_01/998764103</t>
  </si>
  <si>
    <t>2022/HEX/03-01-VON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</si>
  <si>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</si>
  <si>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</si>
  <si>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</si>
  <si>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</si>
  <si>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</si>
  <si>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</si>
  <si>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</si>
  <si>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</si>
  <si>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</si>
  <si>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</si>
  <si>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011503000</t>
  </si>
  <si>
    <t>Stavební průzkum bez rozlišení</t>
  </si>
  <si>
    <t>kpl</t>
  </si>
  <si>
    <t>1024</t>
  </si>
  <si>
    <t>-1219768339</t>
  </si>
  <si>
    <t>https://podminky.urs.cz/item/CS_URS_2022_01/011503000</t>
  </si>
  <si>
    <t>0132440-01</t>
  </si>
  <si>
    <t>Dokumentace dílenská</t>
  </si>
  <si>
    <t>1037023018</t>
  </si>
  <si>
    <t>Poznámka k položce:_x000D_
Zpracování dílenských dokumentací (výkresy výztuže, interiér,ocelové k-ce,zámečnické a truhlářské výrobky apod.)-dle smlouvy o dílo.</t>
  </si>
  <si>
    <t>013254000</t>
  </si>
  <si>
    <t>Dokumentace skutečného provedení stavby</t>
  </si>
  <si>
    <t>-1526111631</t>
  </si>
  <si>
    <t>https://podminky.urs.cz/item/CS_URS_2022_01/013254000</t>
  </si>
  <si>
    <t>Poznámka k položce:_x000D_
Dokumentace skutečného provedení bude provedena podle následujících zásad:_x000D__x000D_
Do projektové dokumentace pro provedení stavby všech stavebních objektů a provozních souborů budou zřetelně vyznačeny všechny změny, k nimž došlo v průběhu zhotovení díla._x000D__x000D_
Ty části projektové dokumentace pro provedení stavby, u kterých nedošlo k žádným změnám, budou označeny nápisem """"beze změn""""._x000D__x000D_
Každý výkres dokumentace skutečného provedení stavby bude opatřen jménem a příjmením osoby, která změny zakreslila, jejím podpisem a razítkem zhotovitele._x000D__x000D_
U výkresů obsahujících změnu proti projektu pro provedení stavby bude přiložen i doklad, ze kterého bude vyplývat projednání změny s odpovědnou osobou objednatele a její souhlasné stanovisko._x000D__x000D_
Projektovou dokumentace skutečného provedení, se zakreslením změn, 2x v tištěné podobě, 1x v digitální podobě, která bude vytvořena ve formátu vektorové CAD grafiky DGN (BENTLEY MicroStation), DWG (AutoCAD Graphics Autodesk) a/nebo DXF (Data eXchange File). Textové části je možno vytvářet ve formátech RTF (Rich Text File) nebo DOC (Microsoft Word)._x000D__x000D_
_x000D__x000D_
DLE SMLOUVY O DÍLO  (vč.profesí)</t>
  </si>
  <si>
    <t>VRN3</t>
  </si>
  <si>
    <t>Zařízení staveniště</t>
  </si>
  <si>
    <t>030001000</t>
  </si>
  <si>
    <t>508058333</t>
  </si>
  <si>
    <t>https://podminky.urs.cz/item/CS_URS_2022_01/030001000</t>
  </si>
  <si>
    <t xml:space="preserve">Poznámka k položce:_x000D_
Zařízení staveniště obsahuje náklady na:_x000D__x000D_
-předání a převzetí staveniště_x000D__x000D_
-terénní úpravy zařízení staveniště (jsou to např.náklady na hlavní terénní úpravy: přípravu základové roviny pro uložení mobilních buněk, terénní úpravy pro zřízení provizorních komunikací apod.)_x000D__x000D_
-náklady na stavení buňky (náklady na zřízení, demontáž a opotřebení nebo pronájem stavebních buněk, na kanceláře, stavební sklady, mobilní WC, umývárny, sprchy, apod. Náleží sem i případy, kdy jsou pro tyto účely přizpůsobeny stávající objekty.)_x000D__x000D_
-provizorní komunikace (jedná se o náklady související se zřízením provizorních silnic,chodníků,popř.jeřábových drah,zřízení provizorních lávek,můstků,schodišť,ramp apod. a to v jakémkoliv materiálovém provedení,přes jakékoliv konstrukce či překážky sloužících k vybavení staveniště.)_x000D_
-mechanizace staveniště_x000D__x000D_
-skládky na staveništi (náklady související se zřízením skládek na staveništi a jejich zrušením)_x000D__x000D_
-náklady na provoz a údržbu vybavení staveniště (úklid staveniště po dobu realizace díla a před protokolárním předáním a převzetím díla.Provádění denního hrubého úklidu, po skončení prací každé z etap, případně části provedení čistého úklidu mokrou cestou.Provedení opatření proti vnikání prachu, nečistot a nadměrného hluku souvisejícího se stavbou do okolí.)_x000D__x000D_
-energie pro zařízení staveniště (náklady na připojení zařízení staveniště na inženýrské sítě (elektro,voda,kanalizace, apod.) včetně elektroměrů, vodoměrů aj. a zřízení požadovaných odběrných míst, včetně nákladů na případné související výkopy. Zahrnuje i náklady na odebírané energie.)_x000D__x000D_
-oplocení staveniště_x000D__x000D_
-opatření na ochranu pozemků sousedících se staveništěm (náklady na případná opatření na ochranu sousedních pozemků proti poškození a znečištění.)_x000D_
-dopravní značení na staveništi (jedná se o dopravní značení na staveništi a v jeho bezprostředním okolí, včetně značení staveniště pro probíhající provoz investora nebo třetích osob. Zajištění dopravního značení k dopravním omezením, jejich údržba, přemísťování po dobu realizace díla a následné odstranění po předání díla.)_x000D__x000D_
-osvětlení staveniště (náklady na osvětlení jsou řešeny podle rozsahu a charakteru staveniště -vč.rozvodných skříní.)_x000D__x000D_
-informační tabule na staveništi (zohledňuje náklady na vyrobení a osazení informačních tabulí (označení) stavby -jejich údržba, přemísťování po dobu realizace díla a následné odstranění po předání díla. Řádné vyznačení obvodu staveniště informačními a výstražnými tabulkami.)_x000D__x000D_
-alarm, strážní služba staveniště (zabezpečení staveniště -např.technické opatření,strážní služba,zabezpečení přístupů ke skladům, apod.)_x000D_
-pronájem ploch (zábor veřejných prostranství a prostranství okolo stavby před zahájením stavby a jejich uvedení do původního stavu, vč.poplatku za pronájem ploch,projednání a zajištění případného zvláštního užívání komunikací a veřejných ploch včetně úhrady)_x000D__x000D_
-rozebrání, bourání a odvoz zařízení staveniště (postihuje náklady na rozebrání, bourání a odvoz veškerého zařízení staveniště,vč.přípojek energií a jejich odvoz, úklid ploch, na kterých bylo zařízení staveniště provozováno -jsou zde zahrnuty veškeré náklady této povahy mimo úpravu terénu do původního stavu)_x000D__x000D_
-úprava terénu po zrušení zařízení staveniště (jedná se o náklady za práce, jejichž smyslem je uvedení místa zařízení staveniště do původního stavu. Uvedení všech povrchů dotčených stavbou do původního stavu-komunikace,chodníky,zeleň,…)._x000D__x000D_
Rozsah je dán požadavky investora (viz.smlouva o dílo)._x000D_
</t>
  </si>
  <si>
    <t>VRN4</t>
  </si>
  <si>
    <t>Inženýrská činnost</t>
  </si>
  <si>
    <t>0425030-02</t>
  </si>
  <si>
    <t xml:space="preserve">BOZP na staveništi vč.koordinátora </t>
  </si>
  <si>
    <t>-1664813062</t>
  </si>
  <si>
    <t>Poznámka k položce:_x000D_
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řád), vč.příslušného značení uvnitř budov i na venkovních plochách._x000D__x000D_
Účelem BOZP je zajistit bezpečnost práce a ochranu zdraví na staveništi, eliminovat rizika ohrožení zdraví a majetku, zajistit ochranu životního prostředí a předejít vzniku mimořádných událostí. _x000D__x000D_
Předpokládá se jmenování koordinátora BOZP na staveništi, určeného zadavatelem stavby k provádění stanovených činností při realizaci stavby._x000D__x000D_
Budou stanoveny provozní předpisy, podmínky pro dopravu._x000D__x000D_
Bude stanoveno vymezení činnosti, rozsah prací a stanovení odpovědnosti v BOZP, rizika provádění stavby._x000D_
_x000D_
Zajištění a zabezpečení BOZP - dodržení podmínek plánu BOZP na staveništi, technické a ochranné konstrukce a zařízení dle požadavků koordinátora BOZP (práce ve výškách), tak aby byla zajištěna bezpečná zdraví neohrožující práce po celou dobu rekonstrukce.(ochranné konstrukce, záchytné systémy, dočasná lešení, zábradlí ochranné sítě a konstrukce, technické vybavení, technické vybavení,, ochranné vybavení, dočasné ochranné konstrukce ve výškách)._x000D_
Dodržení podmínek BOZP při práci ve výškách (dočasná lešení, zábradlí, ochranné sítě a konstrukce, technické vybavení, ochranné vybavení, dočasné ochranné konstrukce ve výškách, zajištění nebezpečných prostorů, stálý dozor při bouracích pracích, OOPP proti pádu z výšky, práce ve výtahové šachtě), atd._x000D__x000D_
plný popis viz.SoD</t>
  </si>
  <si>
    <t>045002000</t>
  </si>
  <si>
    <t>Kompletační a koordinační činnost</t>
  </si>
  <si>
    <t>694432277</t>
  </si>
  <si>
    <t>https://podminky.urs.cz/item/CS_URS_2022_01/045002000</t>
  </si>
  <si>
    <t>Poznámka k položce:_x000D_
Jedná se o zajišťování:_x000D__x000D_
* činností souvisejících se zakázkou-tj.účastí všech zainteresovaných osob ve všech fázích přípravy,realizace i dokončení zakázky,komplexního vyzkoušení a měření, odstranění vad díla podléhajících záruční lhůtě._x000D__x000D_
* poradenství (technická pomoc,aj.)_x000D__x000D_
* zpracování technologických postupů prováděných prací*podkladů (výkresů,rozpočtů,posudků,zkoušek,protokolů apod.)včetně zakreslování změn do výkresů, ke kterým došlo v průběhu výstavby._x000D__x000D_
* účasti zástupců zainteresovaných stran na jednáních,zkouškách,odevzdávání a přebírání konstrukcí,objektů a celků._x000D__x000D_
* kontroly činností na staveništi,výše uvedených činností i souvisejících správních činností._x000D__x000D_
*vypracování provozních řádů, návodů na provoz a údržbu,uživatelská dokumentace (návod k použití)_x000D_
*zpracování podrobné fotodokumentace v průběhu provádění stavby (zejména před zakrytím instalovaných konstrukcí a prvků instalací)_x000D_
*předložení výsledku hygienického rozboru vody dle požadavků KHS_x000D__x000D_
Předání záručních listů, popř. návodů k obsluze v českém jazyce._x000D__x000D_
Zajištění a předání atestů a dokladů o požadovaných vlastnostech výrobků k předání předmětu veřejné zakázky ( vč.případných prohlášení o shodě dle zákona č. 22/1997 Sb. O technických požadavcích na výrobky)._x000D__x000D_
Zajištění a provedení všech nutných zkoušek dle norem ČSN případně jiných norem, revizí (vč.revizí a zkoušek pro profese:EL,VZT,ÚT,ZTI,MaR,přípojky,apod.) vztahujících se k prováděnému předmětu veřejné zakázky, vč. pořízení protokolů (např.odtrhové zkoušky,výtažné,únosnost podloží,apod.)._x000D__x000D_
Oznámení zahájení stavebních prací správcům sítí před zahájením prací v souladu s projektovou dokumentací, platnými rozhodnutími a vyjádřeními._x000D__x000D_
Předložení dokladů o nezávadném zneškodňování odpadu._x000D__x000D_
_x000D__x000D_
ROZSAH JE DÁN SMLUVNÍMI PODMÍNKAMI._x000D_</t>
  </si>
  <si>
    <t>VRN7</t>
  </si>
  <si>
    <t>Provozní vlivy</t>
  </si>
  <si>
    <t>071103000</t>
  </si>
  <si>
    <t>Provoz investora</t>
  </si>
  <si>
    <t>1690410552</t>
  </si>
  <si>
    <t>https://podminky.urs.cz/item/CS_URS_2022_01/071103000</t>
  </si>
  <si>
    <t>Poznámka k položce:_x000D_
Náklady na ztížené provádění stavebních prací v důsledku nepřerušeného provozu na staveništi nebo v případech nepřerušeného provozu v objektech v nichž se stavební práce provádí. Náklady na provizorní oddělení stavebních prací od provozu objektu.	Náklady na několikanásobný úklid a stěhování zařízení v průběhu výstavby.</t>
  </si>
  <si>
    <t>VRN9</t>
  </si>
  <si>
    <t>Ostatní náklady</t>
  </si>
  <si>
    <t>0910030-01</t>
  </si>
  <si>
    <t>Nakládání s odpady</t>
  </si>
  <si>
    <t>335294111</t>
  </si>
  <si>
    <t>Poznámka k položce:_x000D_
Likvidace, odvoz a uložení odpadů ze stavby (obaly materiálů, ztratné-prořez) na skládku v souladu s ustanoveními zákona č. 185/2001 Sb., o odpadech, protokol o uložení.</t>
  </si>
  <si>
    <t>091504000</t>
  </si>
  <si>
    <t>Náklady související s publikační činností</t>
  </si>
  <si>
    <t>452575468</t>
  </si>
  <si>
    <t>https://podminky.urs.cz/item/CS_URS_2022_01/091504000</t>
  </si>
  <si>
    <t>Poznámka k položce:_x000D_
Zahrnuje zejména náklady na informační tabuli dle SOD a tabuli formátu A3.
Povinnost konzultovat grafický název velkoplošného reklamního panelu a stálé vysvětlující tabule dle oficiálního názvu projektu (upřesněno zadavatelem).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</si>
  <si>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</si>
  <si>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</si>
  <si>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</si>
  <si>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</si>
  <si>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</si>
  <si>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</si>
  <si>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</si>
  <si>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</si>
  <si>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</si>
  <si>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</si>
  <si>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</si>
  <si>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</si>
  <si>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</si>
  <si>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</si>
  <si>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</si>
  <si>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</si>
  <si>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</si>
  <si>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OST</t>
  </si>
  <si>
    <t>Ostatní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</si>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</sst>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40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8" fillId="0" borderId="0" xfId="0" applyFont="1" applyAlignment="1" applyProtection="1">
      <alignment vertical="center" wrapText="1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42" fillId="0" borderId="1" xfId="0" applyFont="1" applyBorder="1" applyAlignment="1">
      <alignment horizontal="center" vertical="center"/>
    </xf>
    <xf numFmtId="0" fontId="42" fillId="0" borderId="1" xfId="0" applyFont="1" applyBorder="1" applyAlignment="1">
      <alignment horizontal="center" vertical="center" wrapText="1"/>
    </xf>
    <xf numFmtId="0" fontId="43" fillId="0" borderId="29" xfId="0" applyFont="1" applyBorder="1" applyAlignment="1">
      <alignment horizontal="left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wrapText="1"/>
    </xf>
    <xf numFmtId="49" fontId="44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2_01/985331113" TargetMode="External"/><Relationship Id="rId18" Type="http://schemas.openxmlformats.org/officeDocument/2006/relationships/hyperlink" Target="https://podminky.urs.cz/item/CS_URS_2022_01/997013501" TargetMode="External"/><Relationship Id="rId26" Type="http://schemas.openxmlformats.org/officeDocument/2006/relationships/hyperlink" Target="https://podminky.urs.cz/item/CS_URS_2022_01/712340831" TargetMode="External"/><Relationship Id="rId39" Type="http://schemas.openxmlformats.org/officeDocument/2006/relationships/hyperlink" Target="https://podminky.urs.cz/item/CS_URS_2022_01/712771331" TargetMode="External"/><Relationship Id="rId21" Type="http://schemas.openxmlformats.org/officeDocument/2006/relationships/hyperlink" Target="https://podminky.urs.cz/item/CS_URS_2022_01/998017003" TargetMode="External"/><Relationship Id="rId34" Type="http://schemas.openxmlformats.org/officeDocument/2006/relationships/hyperlink" Target="https://podminky.urs.cz/item/CS_URS_2022_01/712363359" TargetMode="External"/><Relationship Id="rId42" Type="http://schemas.openxmlformats.org/officeDocument/2006/relationships/hyperlink" Target="https://podminky.urs.cz/item/CS_URS_2022_01/712771601" TargetMode="External"/><Relationship Id="rId47" Type="http://schemas.openxmlformats.org/officeDocument/2006/relationships/hyperlink" Target="https://podminky.urs.cz/item/CS_URS_2022_01/712861703" TargetMode="External"/><Relationship Id="rId50" Type="http://schemas.openxmlformats.org/officeDocument/2006/relationships/hyperlink" Target="https://podminky.urs.cz/item/CS_URS_2022_01/713131141" TargetMode="External"/><Relationship Id="rId55" Type="http://schemas.openxmlformats.org/officeDocument/2006/relationships/hyperlink" Target="https://podminky.urs.cz/item/CS_URS_2022_01/998713103" TargetMode="External"/><Relationship Id="rId63" Type="http://schemas.openxmlformats.org/officeDocument/2006/relationships/hyperlink" Target="https://podminky.urs.cz/item/CS_URS_2022_01/764002881" TargetMode="External"/><Relationship Id="rId7" Type="http://schemas.openxmlformats.org/officeDocument/2006/relationships/hyperlink" Target="https://podminky.urs.cz/item/CS_URS_2022_01/619991011" TargetMode="External"/><Relationship Id="rId2" Type="http://schemas.openxmlformats.org/officeDocument/2006/relationships/hyperlink" Target="https://podminky.urs.cz/item/CS_URS_2022_01/417321515" TargetMode="External"/><Relationship Id="rId16" Type="http://schemas.openxmlformats.org/officeDocument/2006/relationships/hyperlink" Target="https://podminky.urs.cz/item/CS_URS_2022_01/997013312" TargetMode="External"/><Relationship Id="rId29" Type="http://schemas.openxmlformats.org/officeDocument/2006/relationships/hyperlink" Target="https://podminky.urs.cz/item/CS_URS_2022_01/712341559" TargetMode="External"/><Relationship Id="rId1" Type="http://schemas.openxmlformats.org/officeDocument/2006/relationships/hyperlink" Target="https://podminky.urs.cz/item/CS_URS_2022_01/311272111" TargetMode="External"/><Relationship Id="rId6" Type="http://schemas.openxmlformats.org/officeDocument/2006/relationships/hyperlink" Target="https://podminky.urs.cz/item/CS_URS_2022_01/619991001" TargetMode="External"/><Relationship Id="rId11" Type="http://schemas.openxmlformats.org/officeDocument/2006/relationships/hyperlink" Target="https://podminky.urs.cz/item/CS_URS_2022_01/945231111" TargetMode="External"/><Relationship Id="rId24" Type="http://schemas.openxmlformats.org/officeDocument/2006/relationships/hyperlink" Target="https://podminky.urs.cz/item/CS_URS_2022_01/712311101" TargetMode="External"/><Relationship Id="rId32" Type="http://schemas.openxmlformats.org/officeDocument/2006/relationships/hyperlink" Target="https://podminky.urs.cz/item/CS_URS_2022_01/712363352" TargetMode="External"/><Relationship Id="rId37" Type="http://schemas.openxmlformats.org/officeDocument/2006/relationships/hyperlink" Target="https://podminky.urs.cz/item/CS_URS_2022_01/712391172" TargetMode="External"/><Relationship Id="rId40" Type="http://schemas.openxmlformats.org/officeDocument/2006/relationships/hyperlink" Target="https://podminky.urs.cz/item/CS_URS_2022_01/712771401" TargetMode="External"/><Relationship Id="rId45" Type="http://schemas.openxmlformats.org/officeDocument/2006/relationships/hyperlink" Target="https://podminky.urs.cz/item/CS_URS_2022_01/712831101" TargetMode="External"/><Relationship Id="rId53" Type="http://schemas.openxmlformats.org/officeDocument/2006/relationships/hyperlink" Target="https://podminky.urs.cz/item/CS_URS_2022_01/713291122" TargetMode="External"/><Relationship Id="rId58" Type="http://schemas.openxmlformats.org/officeDocument/2006/relationships/hyperlink" Target="https://podminky.urs.cz/item/CS_URS_2022_01/998721103" TargetMode="External"/><Relationship Id="rId66" Type="http://schemas.openxmlformats.org/officeDocument/2006/relationships/hyperlink" Target="https://podminky.urs.cz/item/CS_URS_2022_01/998764103" TargetMode="External"/><Relationship Id="rId5" Type="http://schemas.openxmlformats.org/officeDocument/2006/relationships/hyperlink" Target="https://podminky.urs.cz/item/CS_URS_2022_01/417361821" TargetMode="External"/><Relationship Id="rId15" Type="http://schemas.openxmlformats.org/officeDocument/2006/relationships/hyperlink" Target="https://podminky.urs.cz/item/CS_URS_2022_01/997013155" TargetMode="External"/><Relationship Id="rId23" Type="http://schemas.openxmlformats.org/officeDocument/2006/relationships/hyperlink" Target="https://podminky.urs.cz/item/CS_URS_2022_01/712310915" TargetMode="External"/><Relationship Id="rId28" Type="http://schemas.openxmlformats.org/officeDocument/2006/relationships/hyperlink" Target="https://podminky.urs.cz/item/CS_URS_2022_01/712340834" TargetMode="External"/><Relationship Id="rId36" Type="http://schemas.openxmlformats.org/officeDocument/2006/relationships/hyperlink" Target="https://podminky.urs.cz/item/CS_URS_2022_01/712391171" TargetMode="External"/><Relationship Id="rId49" Type="http://schemas.openxmlformats.org/officeDocument/2006/relationships/hyperlink" Target="https://podminky.urs.cz/item/CS_URS_2022_01/998712103" TargetMode="External"/><Relationship Id="rId57" Type="http://schemas.openxmlformats.org/officeDocument/2006/relationships/hyperlink" Target="https://podminky.urs.cz/item/CS_URS_2022_01/721239114" TargetMode="External"/><Relationship Id="rId61" Type="http://schemas.openxmlformats.org/officeDocument/2006/relationships/hyperlink" Target="https://podminky.urs.cz/item/CS_URS_2022_01/998762103" TargetMode="External"/><Relationship Id="rId10" Type="http://schemas.openxmlformats.org/officeDocument/2006/relationships/hyperlink" Target="https://podminky.urs.cz/item/CS_URS_2022_01/629991001" TargetMode="External"/><Relationship Id="rId19" Type="http://schemas.openxmlformats.org/officeDocument/2006/relationships/hyperlink" Target="https://podminky.urs.cz/item/CS_URS_2022_01/997013509" TargetMode="External"/><Relationship Id="rId31" Type="http://schemas.openxmlformats.org/officeDocument/2006/relationships/hyperlink" Target="https://podminky.urs.cz/item/CS_URS_2022_01/712363004" TargetMode="External"/><Relationship Id="rId44" Type="http://schemas.openxmlformats.org/officeDocument/2006/relationships/hyperlink" Target="https://podminky.urs.cz/item/CS_URS_2022_01/712811101" TargetMode="External"/><Relationship Id="rId52" Type="http://schemas.openxmlformats.org/officeDocument/2006/relationships/hyperlink" Target="https://podminky.urs.cz/item/CS_URS_2022_01/713141335" TargetMode="External"/><Relationship Id="rId60" Type="http://schemas.openxmlformats.org/officeDocument/2006/relationships/hyperlink" Target="https://podminky.urs.cz/item/CS_URS_2022_01/762395000" TargetMode="External"/><Relationship Id="rId65" Type="http://schemas.openxmlformats.org/officeDocument/2006/relationships/hyperlink" Target="https://podminky.urs.cz/item/CS_URS_2022_01/764315634" TargetMode="External"/><Relationship Id="rId4" Type="http://schemas.openxmlformats.org/officeDocument/2006/relationships/hyperlink" Target="https://podminky.urs.cz/item/CS_URS_2022_01/417351116" TargetMode="External"/><Relationship Id="rId9" Type="http://schemas.openxmlformats.org/officeDocument/2006/relationships/hyperlink" Target="https://podminky.urs.cz/item/CS_URS_2022_01/619996145" TargetMode="External"/><Relationship Id="rId14" Type="http://schemas.openxmlformats.org/officeDocument/2006/relationships/hyperlink" Target="https://podminky.urs.cz/item/CS_URS_2022_01/985331912" TargetMode="External"/><Relationship Id="rId22" Type="http://schemas.openxmlformats.org/officeDocument/2006/relationships/hyperlink" Target="https://podminky.urs.cz/item/CS_URS_2022_01/712300841" TargetMode="External"/><Relationship Id="rId27" Type="http://schemas.openxmlformats.org/officeDocument/2006/relationships/hyperlink" Target="https://podminky.urs.cz/item/CS_URS_2022_01/712340833" TargetMode="External"/><Relationship Id="rId30" Type="http://schemas.openxmlformats.org/officeDocument/2006/relationships/hyperlink" Target="https://podminky.urs.cz/item/CS_URS_2022_01/712363001" TargetMode="External"/><Relationship Id="rId35" Type="http://schemas.openxmlformats.org/officeDocument/2006/relationships/hyperlink" Target="https://podminky.urs.cz/item/CS_URS_2022_01/712363373" TargetMode="External"/><Relationship Id="rId43" Type="http://schemas.openxmlformats.org/officeDocument/2006/relationships/hyperlink" Target="https://podminky.urs.cz/item/CS_URS_2022_01/712771611" TargetMode="External"/><Relationship Id="rId48" Type="http://schemas.openxmlformats.org/officeDocument/2006/relationships/hyperlink" Target="https://podminky.urs.cz/item/CS_URS_2022_01/712990812" TargetMode="External"/><Relationship Id="rId56" Type="http://schemas.openxmlformats.org/officeDocument/2006/relationships/hyperlink" Target="https://podminky.urs.cz/item/CS_URS_2022_01/721210824" TargetMode="External"/><Relationship Id="rId64" Type="http://schemas.openxmlformats.org/officeDocument/2006/relationships/hyperlink" Target="https://podminky.urs.cz/item/CS_URS_2022_01/764003801" TargetMode="External"/><Relationship Id="rId8" Type="http://schemas.openxmlformats.org/officeDocument/2006/relationships/hyperlink" Target="https://podminky.urs.cz/item/CS_URS_2022_01/619996117" TargetMode="External"/><Relationship Id="rId51" Type="http://schemas.openxmlformats.org/officeDocument/2006/relationships/hyperlink" Target="https://podminky.urs.cz/item/CS_URS_2022_01/713140862" TargetMode="External"/><Relationship Id="rId3" Type="http://schemas.openxmlformats.org/officeDocument/2006/relationships/hyperlink" Target="https://podminky.urs.cz/item/CS_URS_2022_01/417351115" TargetMode="External"/><Relationship Id="rId12" Type="http://schemas.openxmlformats.org/officeDocument/2006/relationships/hyperlink" Target="https://podminky.urs.cz/item/CS_URS_2022_01/952901111" TargetMode="External"/><Relationship Id="rId17" Type="http://schemas.openxmlformats.org/officeDocument/2006/relationships/hyperlink" Target="https://podminky.urs.cz/item/CS_URS_2022_01/997013322" TargetMode="External"/><Relationship Id="rId25" Type="http://schemas.openxmlformats.org/officeDocument/2006/relationships/hyperlink" Target="https://podminky.urs.cz/item/CS_URS_2022_01/712331801" TargetMode="External"/><Relationship Id="rId33" Type="http://schemas.openxmlformats.org/officeDocument/2006/relationships/hyperlink" Target="https://podminky.urs.cz/item/CS_URS_2022_01/712363353" TargetMode="External"/><Relationship Id="rId38" Type="http://schemas.openxmlformats.org/officeDocument/2006/relationships/hyperlink" Target="https://podminky.urs.cz/item/CS_URS_2022_01/712771101" TargetMode="External"/><Relationship Id="rId46" Type="http://schemas.openxmlformats.org/officeDocument/2006/relationships/hyperlink" Target="https://podminky.urs.cz/item/CS_URS_2022_01/712841559" TargetMode="External"/><Relationship Id="rId59" Type="http://schemas.openxmlformats.org/officeDocument/2006/relationships/hyperlink" Target="https://podminky.urs.cz/item/CS_URS_2022_01/762341270" TargetMode="External"/><Relationship Id="rId67" Type="http://schemas.openxmlformats.org/officeDocument/2006/relationships/drawing" Target="../drawings/drawing2.xml"/><Relationship Id="rId20" Type="http://schemas.openxmlformats.org/officeDocument/2006/relationships/hyperlink" Target="https://podminky.urs.cz/item/CS_URS_2022_01/997013871" TargetMode="External"/><Relationship Id="rId41" Type="http://schemas.openxmlformats.org/officeDocument/2006/relationships/hyperlink" Target="https://podminky.urs.cz/item/CS_URS_2022_01/712771521" TargetMode="External"/><Relationship Id="rId54" Type="http://schemas.openxmlformats.org/officeDocument/2006/relationships/hyperlink" Target="https://podminky.urs.cz/item/CS_URS_2022_01/713291142" TargetMode="External"/><Relationship Id="rId62" Type="http://schemas.openxmlformats.org/officeDocument/2006/relationships/hyperlink" Target="https://podminky.urs.cz/item/CS_URS_2022_01/764002841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2_01/030001000" TargetMode="External"/><Relationship Id="rId7" Type="http://schemas.openxmlformats.org/officeDocument/2006/relationships/drawing" Target="../drawings/drawing3.xml"/><Relationship Id="rId2" Type="http://schemas.openxmlformats.org/officeDocument/2006/relationships/hyperlink" Target="https://podminky.urs.cz/item/CS_URS_2022_01/013254000" TargetMode="External"/><Relationship Id="rId1" Type="http://schemas.openxmlformats.org/officeDocument/2006/relationships/hyperlink" Target="https://podminky.urs.cz/item/CS_URS_2022_01/011503000" TargetMode="External"/><Relationship Id="rId6" Type="http://schemas.openxmlformats.org/officeDocument/2006/relationships/hyperlink" Target="https://podminky.urs.cz/item/CS_URS_2022_01/091504000" TargetMode="External"/><Relationship Id="rId5" Type="http://schemas.openxmlformats.org/officeDocument/2006/relationships/hyperlink" Target="https://podminky.urs.cz/item/CS_URS_2022_01/071103000" TargetMode="External"/><Relationship Id="rId4" Type="http://schemas.openxmlformats.org/officeDocument/2006/relationships/hyperlink" Target="https://podminky.urs.cz/item/CS_URS_2022_01/045002000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9"/>
  <sheetViews>
    <sheetView showGridLines="0" tabSelected="1" workbookViewId="0">
      <selection activeCell="E57" sqref="E57:I57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pans="1:74" s="1" customFormat="1" ht="36.950000000000003" customHeight="1">
      <c r="AR2" s="381"/>
      <c r="AS2" s="381"/>
      <c r="AT2" s="381"/>
      <c r="AU2" s="381"/>
      <c r="AV2" s="381"/>
      <c r="AW2" s="381"/>
      <c r="AX2" s="381"/>
      <c r="AY2" s="381"/>
      <c r="AZ2" s="381"/>
      <c r="BA2" s="381"/>
      <c r="BB2" s="381"/>
      <c r="BC2" s="381"/>
      <c r="BD2" s="381"/>
      <c r="BE2" s="381"/>
      <c r="BS2" s="19" t="s">
        <v>6</v>
      </c>
      <c r="BT2" s="19" t="s">
        <v>7</v>
      </c>
    </row>
    <row r="3" spans="1:74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pans="1:74" s="1" customFormat="1" ht="24.95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pans="1:74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341" t="s">
        <v>14</v>
      </c>
      <c r="L5" s="342"/>
      <c r="M5" s="342"/>
      <c r="N5" s="342"/>
      <c r="O5" s="342"/>
      <c r="P5" s="342"/>
      <c r="Q5" s="342"/>
      <c r="R5" s="342"/>
      <c r="S5" s="342"/>
      <c r="T5" s="342"/>
      <c r="U5" s="342"/>
      <c r="V5" s="342"/>
      <c r="W5" s="342"/>
      <c r="X5" s="342"/>
      <c r="Y5" s="342"/>
      <c r="Z5" s="342"/>
      <c r="AA5" s="342"/>
      <c r="AB5" s="342"/>
      <c r="AC5" s="342"/>
      <c r="AD5" s="342"/>
      <c r="AE5" s="342"/>
      <c r="AF5" s="342"/>
      <c r="AG5" s="342"/>
      <c r="AH5" s="342"/>
      <c r="AI5" s="342"/>
      <c r="AJ5" s="342"/>
      <c r="AK5" s="342"/>
      <c r="AL5" s="342"/>
      <c r="AM5" s="342"/>
      <c r="AN5" s="342"/>
      <c r="AO5" s="342"/>
      <c r="AP5" s="24"/>
      <c r="AQ5" s="24"/>
      <c r="AR5" s="22"/>
      <c r="BE5" s="338" t="s">
        <v>15</v>
      </c>
      <c r="BS5" s="19" t="s">
        <v>6</v>
      </c>
    </row>
    <row r="6" spans="1:74" s="1" customFormat="1" ht="36.950000000000003" customHeight="1">
      <c r="B6" s="23"/>
      <c r="C6" s="24"/>
      <c r="D6" s="30" t="s">
        <v>16</v>
      </c>
      <c r="E6" s="24"/>
      <c r="F6" s="24"/>
      <c r="G6" s="24"/>
      <c r="H6" s="24"/>
      <c r="I6" s="24"/>
      <c r="J6" s="24"/>
      <c r="K6" s="343" t="s">
        <v>17</v>
      </c>
      <c r="L6" s="342"/>
      <c r="M6" s="342"/>
      <c r="N6" s="342"/>
      <c r="O6" s="342"/>
      <c r="P6" s="342"/>
      <c r="Q6" s="342"/>
      <c r="R6" s="342"/>
      <c r="S6" s="342"/>
      <c r="T6" s="342"/>
      <c r="U6" s="342"/>
      <c r="V6" s="342"/>
      <c r="W6" s="342"/>
      <c r="X6" s="342"/>
      <c r="Y6" s="342"/>
      <c r="Z6" s="342"/>
      <c r="AA6" s="342"/>
      <c r="AB6" s="342"/>
      <c r="AC6" s="342"/>
      <c r="AD6" s="342"/>
      <c r="AE6" s="342"/>
      <c r="AF6" s="342"/>
      <c r="AG6" s="342"/>
      <c r="AH6" s="342"/>
      <c r="AI6" s="342"/>
      <c r="AJ6" s="342"/>
      <c r="AK6" s="342"/>
      <c r="AL6" s="342"/>
      <c r="AM6" s="342"/>
      <c r="AN6" s="342"/>
      <c r="AO6" s="342"/>
      <c r="AP6" s="24"/>
      <c r="AQ6" s="24"/>
      <c r="AR6" s="22"/>
      <c r="BE6" s="339"/>
      <c r="BS6" s="19" t="s">
        <v>6</v>
      </c>
    </row>
    <row r="7" spans="1:74" s="1" customFormat="1" ht="12" customHeight="1">
      <c r="B7" s="23"/>
      <c r="C7" s="24"/>
      <c r="D7" s="31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1" t="s">
        <v>20</v>
      </c>
      <c r="AL7" s="24"/>
      <c r="AM7" s="24"/>
      <c r="AN7" s="29" t="s">
        <v>21</v>
      </c>
      <c r="AO7" s="24"/>
      <c r="AP7" s="24"/>
      <c r="AQ7" s="24"/>
      <c r="AR7" s="22"/>
      <c r="BE7" s="339"/>
      <c r="BS7" s="19" t="s">
        <v>6</v>
      </c>
    </row>
    <row r="8" spans="1:74" s="1" customFormat="1" ht="12" customHeight="1">
      <c r="B8" s="23"/>
      <c r="C8" s="24"/>
      <c r="D8" s="31" t="s">
        <v>22</v>
      </c>
      <c r="E8" s="24"/>
      <c r="F8" s="24"/>
      <c r="G8" s="24"/>
      <c r="H8" s="24"/>
      <c r="I8" s="24"/>
      <c r="J8" s="24"/>
      <c r="K8" s="29" t="s">
        <v>23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1" t="s">
        <v>24</v>
      </c>
      <c r="AL8" s="24"/>
      <c r="AM8" s="24"/>
      <c r="AN8" s="32" t="s">
        <v>25</v>
      </c>
      <c r="AO8" s="24"/>
      <c r="AP8" s="24"/>
      <c r="AQ8" s="24"/>
      <c r="AR8" s="22"/>
      <c r="BE8" s="339"/>
      <c r="BS8" s="19" t="s">
        <v>6</v>
      </c>
    </row>
    <row r="9" spans="1:74" s="1" customFormat="1" ht="14.45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9"/>
      <c r="BS9" s="19" t="s">
        <v>6</v>
      </c>
    </row>
    <row r="10" spans="1:74" s="1" customFormat="1" ht="12" customHeight="1">
      <c r="B10" s="23"/>
      <c r="C10" s="24"/>
      <c r="D10" s="31" t="s">
        <v>26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1" t="s">
        <v>27</v>
      </c>
      <c r="AL10" s="24"/>
      <c r="AM10" s="24"/>
      <c r="AN10" s="29" t="s">
        <v>21</v>
      </c>
      <c r="AO10" s="24"/>
      <c r="AP10" s="24"/>
      <c r="AQ10" s="24"/>
      <c r="AR10" s="22"/>
      <c r="BE10" s="339"/>
      <c r="BS10" s="19" t="s">
        <v>6</v>
      </c>
    </row>
    <row r="11" spans="1:74" s="1" customFormat="1" ht="18.399999999999999" customHeight="1">
      <c r="B11" s="23"/>
      <c r="C11" s="24"/>
      <c r="D11" s="24"/>
      <c r="E11" s="29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1" t="s">
        <v>29</v>
      </c>
      <c r="AL11" s="24"/>
      <c r="AM11" s="24"/>
      <c r="AN11" s="29" t="s">
        <v>21</v>
      </c>
      <c r="AO11" s="24"/>
      <c r="AP11" s="24"/>
      <c r="AQ11" s="24"/>
      <c r="AR11" s="22"/>
      <c r="BE11" s="339"/>
      <c r="BS11" s="19" t="s">
        <v>6</v>
      </c>
    </row>
    <row r="12" spans="1:74" s="1" customFormat="1" ht="6.95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9"/>
      <c r="BS12" s="19" t="s">
        <v>6</v>
      </c>
    </row>
    <row r="13" spans="1:74" s="1" customFormat="1" ht="12" customHeight="1">
      <c r="B13" s="23"/>
      <c r="C13" s="24"/>
      <c r="D13" s="31" t="s">
        <v>30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1" t="s">
        <v>27</v>
      </c>
      <c r="AL13" s="24"/>
      <c r="AM13" s="24"/>
      <c r="AN13" s="33" t="s">
        <v>31</v>
      </c>
      <c r="AO13" s="24"/>
      <c r="AP13" s="24"/>
      <c r="AQ13" s="24"/>
      <c r="AR13" s="22"/>
      <c r="BE13" s="339"/>
      <c r="BS13" s="19" t="s">
        <v>6</v>
      </c>
    </row>
    <row r="14" spans="1:74" ht="12.75">
      <c r="B14" s="23"/>
      <c r="C14" s="24"/>
      <c r="D14" s="24"/>
      <c r="E14" s="344" t="s">
        <v>31</v>
      </c>
      <c r="F14" s="345"/>
      <c r="G14" s="345"/>
      <c r="H14" s="345"/>
      <c r="I14" s="345"/>
      <c r="J14" s="345"/>
      <c r="K14" s="345"/>
      <c r="L14" s="345"/>
      <c r="M14" s="345"/>
      <c r="N14" s="345"/>
      <c r="O14" s="345"/>
      <c r="P14" s="345"/>
      <c r="Q14" s="345"/>
      <c r="R14" s="345"/>
      <c r="S14" s="345"/>
      <c r="T14" s="345"/>
      <c r="U14" s="345"/>
      <c r="V14" s="345"/>
      <c r="W14" s="345"/>
      <c r="X14" s="345"/>
      <c r="Y14" s="345"/>
      <c r="Z14" s="345"/>
      <c r="AA14" s="345"/>
      <c r="AB14" s="345"/>
      <c r="AC14" s="345"/>
      <c r="AD14" s="345"/>
      <c r="AE14" s="345"/>
      <c r="AF14" s="345"/>
      <c r="AG14" s="345"/>
      <c r="AH14" s="345"/>
      <c r="AI14" s="345"/>
      <c r="AJ14" s="345"/>
      <c r="AK14" s="31" t="s">
        <v>29</v>
      </c>
      <c r="AL14" s="24"/>
      <c r="AM14" s="24"/>
      <c r="AN14" s="33" t="s">
        <v>31</v>
      </c>
      <c r="AO14" s="24"/>
      <c r="AP14" s="24"/>
      <c r="AQ14" s="24"/>
      <c r="AR14" s="22"/>
      <c r="BE14" s="339"/>
      <c r="BS14" s="19" t="s">
        <v>6</v>
      </c>
    </row>
    <row r="15" spans="1:74" s="1" customFormat="1" ht="6.95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9"/>
      <c r="BS15" s="19" t="s">
        <v>4</v>
      </c>
    </row>
    <row r="16" spans="1:74" s="1" customFormat="1" ht="12" customHeight="1">
      <c r="B16" s="23"/>
      <c r="C16" s="24"/>
      <c r="D16" s="31" t="s">
        <v>32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1" t="s">
        <v>27</v>
      </c>
      <c r="AL16" s="24"/>
      <c r="AM16" s="24"/>
      <c r="AN16" s="29" t="s">
        <v>21</v>
      </c>
      <c r="AO16" s="24"/>
      <c r="AP16" s="24"/>
      <c r="AQ16" s="24"/>
      <c r="AR16" s="22"/>
      <c r="BE16" s="339"/>
      <c r="BS16" s="19" t="s">
        <v>4</v>
      </c>
    </row>
    <row r="17" spans="1:71" s="1" customFormat="1" ht="18.399999999999999" customHeight="1">
      <c r="B17" s="23"/>
      <c r="C17" s="24"/>
      <c r="D17" s="24"/>
      <c r="E17" s="29" t="s">
        <v>33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1" t="s">
        <v>29</v>
      </c>
      <c r="AL17" s="24"/>
      <c r="AM17" s="24"/>
      <c r="AN17" s="29" t="s">
        <v>21</v>
      </c>
      <c r="AO17" s="24"/>
      <c r="AP17" s="24"/>
      <c r="AQ17" s="24"/>
      <c r="AR17" s="22"/>
      <c r="BE17" s="339"/>
      <c r="BS17" s="19" t="s">
        <v>34</v>
      </c>
    </row>
    <row r="18" spans="1:71" s="1" customFormat="1" ht="6.95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9"/>
      <c r="BS18" s="19" t="s">
        <v>6</v>
      </c>
    </row>
    <row r="19" spans="1:71" s="1" customFormat="1" ht="12" customHeight="1">
      <c r="B19" s="23"/>
      <c r="C19" s="24"/>
      <c r="D19" s="31" t="s">
        <v>35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1" t="s">
        <v>27</v>
      </c>
      <c r="AL19" s="24"/>
      <c r="AM19" s="24"/>
      <c r="AN19" s="29" t="s">
        <v>21</v>
      </c>
      <c r="AO19" s="24"/>
      <c r="AP19" s="24"/>
      <c r="AQ19" s="24"/>
      <c r="AR19" s="22"/>
      <c r="BE19" s="339"/>
      <c r="BS19" s="19" t="s">
        <v>6</v>
      </c>
    </row>
    <row r="20" spans="1:71" s="1" customFormat="1" ht="18.399999999999999" customHeight="1">
      <c r="B20" s="23"/>
      <c r="C20" s="24"/>
      <c r="D20" s="24"/>
      <c r="E20" s="29" t="s">
        <v>36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1" t="s">
        <v>29</v>
      </c>
      <c r="AL20" s="24"/>
      <c r="AM20" s="24"/>
      <c r="AN20" s="29" t="s">
        <v>21</v>
      </c>
      <c r="AO20" s="24"/>
      <c r="AP20" s="24"/>
      <c r="AQ20" s="24"/>
      <c r="AR20" s="22"/>
      <c r="BE20" s="339"/>
      <c r="BS20" s="19" t="s">
        <v>4</v>
      </c>
    </row>
    <row r="21" spans="1:71" s="1" customFormat="1" ht="6.95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9"/>
    </row>
    <row r="22" spans="1:71" s="1" customFormat="1" ht="12" customHeight="1">
      <c r="B22" s="23"/>
      <c r="C22" s="24"/>
      <c r="D22" s="31" t="s">
        <v>37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9"/>
    </row>
    <row r="23" spans="1:71" s="1" customFormat="1" ht="72" customHeight="1">
      <c r="B23" s="23"/>
      <c r="C23" s="24"/>
      <c r="D23" s="24"/>
      <c r="E23" s="346" t="s">
        <v>38</v>
      </c>
      <c r="F23" s="346"/>
      <c r="G23" s="346"/>
      <c r="H23" s="346"/>
      <c r="I23" s="346"/>
      <c r="J23" s="346"/>
      <c r="K23" s="346"/>
      <c r="L23" s="346"/>
      <c r="M23" s="346"/>
      <c r="N23" s="346"/>
      <c r="O23" s="346"/>
      <c r="P23" s="346"/>
      <c r="Q23" s="346"/>
      <c r="R23" s="346"/>
      <c r="S23" s="346"/>
      <c r="T23" s="346"/>
      <c r="U23" s="346"/>
      <c r="V23" s="346"/>
      <c r="W23" s="346"/>
      <c r="X23" s="346"/>
      <c r="Y23" s="346"/>
      <c r="Z23" s="346"/>
      <c r="AA23" s="346"/>
      <c r="AB23" s="346"/>
      <c r="AC23" s="346"/>
      <c r="AD23" s="346"/>
      <c r="AE23" s="346"/>
      <c r="AF23" s="346"/>
      <c r="AG23" s="346"/>
      <c r="AH23" s="346"/>
      <c r="AI23" s="346"/>
      <c r="AJ23" s="346"/>
      <c r="AK23" s="346"/>
      <c r="AL23" s="346"/>
      <c r="AM23" s="346"/>
      <c r="AN23" s="346"/>
      <c r="AO23" s="24"/>
      <c r="AP23" s="24"/>
      <c r="AQ23" s="24"/>
      <c r="AR23" s="22"/>
      <c r="BE23" s="339"/>
    </row>
    <row r="24" spans="1:71" s="1" customFormat="1" ht="6.95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9"/>
    </row>
    <row r="25" spans="1:71" s="1" customFormat="1" ht="6.95" customHeight="1">
      <c r="B25" s="23"/>
      <c r="C25" s="24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4"/>
      <c r="AQ25" s="24"/>
      <c r="AR25" s="22"/>
      <c r="BE25" s="339"/>
    </row>
    <row r="26" spans="1:71" s="2" customFormat="1" ht="25.9" customHeight="1">
      <c r="A26" s="36"/>
      <c r="B26" s="37"/>
      <c r="C26" s="38"/>
      <c r="D26" s="39" t="s">
        <v>39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347">
        <f>ROUND(AG54,2)</f>
        <v>0</v>
      </c>
      <c r="AL26" s="348"/>
      <c r="AM26" s="348"/>
      <c r="AN26" s="348"/>
      <c r="AO26" s="348"/>
      <c r="AP26" s="38"/>
      <c r="AQ26" s="38"/>
      <c r="AR26" s="41"/>
      <c r="BE26" s="339"/>
    </row>
    <row r="27" spans="1:71" s="2" customFormat="1" ht="6.95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1"/>
      <c r="BE27" s="339"/>
    </row>
    <row r="28" spans="1:71" s="2" customFormat="1" ht="12.75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49" t="s">
        <v>40</v>
      </c>
      <c r="M28" s="349"/>
      <c r="N28" s="349"/>
      <c r="O28" s="349"/>
      <c r="P28" s="349"/>
      <c r="Q28" s="38"/>
      <c r="R28" s="38"/>
      <c r="S28" s="38"/>
      <c r="T28" s="38"/>
      <c r="U28" s="38"/>
      <c r="V28" s="38"/>
      <c r="W28" s="349" t="s">
        <v>41</v>
      </c>
      <c r="X28" s="349"/>
      <c r="Y28" s="349"/>
      <c r="Z28" s="349"/>
      <c r="AA28" s="349"/>
      <c r="AB28" s="349"/>
      <c r="AC28" s="349"/>
      <c r="AD28" s="349"/>
      <c r="AE28" s="349"/>
      <c r="AF28" s="38"/>
      <c r="AG28" s="38"/>
      <c r="AH28" s="38"/>
      <c r="AI28" s="38"/>
      <c r="AJ28" s="38"/>
      <c r="AK28" s="349" t="s">
        <v>42</v>
      </c>
      <c r="AL28" s="349"/>
      <c r="AM28" s="349"/>
      <c r="AN28" s="349"/>
      <c r="AO28" s="349"/>
      <c r="AP28" s="38"/>
      <c r="AQ28" s="38"/>
      <c r="AR28" s="41"/>
      <c r="BE28" s="339"/>
    </row>
    <row r="29" spans="1:71" s="3" customFormat="1" ht="14.45" customHeight="1">
      <c r="B29" s="42"/>
      <c r="C29" s="43"/>
      <c r="D29" s="31" t="s">
        <v>43</v>
      </c>
      <c r="E29" s="43"/>
      <c r="F29" s="31" t="s">
        <v>44</v>
      </c>
      <c r="G29" s="43"/>
      <c r="H29" s="43"/>
      <c r="I29" s="43"/>
      <c r="J29" s="43"/>
      <c r="K29" s="43"/>
      <c r="L29" s="352">
        <v>0.21</v>
      </c>
      <c r="M29" s="351"/>
      <c r="N29" s="351"/>
      <c r="O29" s="351"/>
      <c r="P29" s="351"/>
      <c r="Q29" s="43"/>
      <c r="R29" s="43"/>
      <c r="S29" s="43"/>
      <c r="T29" s="43"/>
      <c r="U29" s="43"/>
      <c r="V29" s="43"/>
      <c r="W29" s="350">
        <f>ROUND(AZ54, 2)</f>
        <v>0</v>
      </c>
      <c r="X29" s="351"/>
      <c r="Y29" s="351"/>
      <c r="Z29" s="351"/>
      <c r="AA29" s="351"/>
      <c r="AB29" s="351"/>
      <c r="AC29" s="351"/>
      <c r="AD29" s="351"/>
      <c r="AE29" s="351"/>
      <c r="AF29" s="43"/>
      <c r="AG29" s="43"/>
      <c r="AH29" s="43"/>
      <c r="AI29" s="43"/>
      <c r="AJ29" s="43"/>
      <c r="AK29" s="350">
        <f>ROUND(AV54, 2)</f>
        <v>0</v>
      </c>
      <c r="AL29" s="351"/>
      <c r="AM29" s="351"/>
      <c r="AN29" s="351"/>
      <c r="AO29" s="351"/>
      <c r="AP29" s="43"/>
      <c r="AQ29" s="43"/>
      <c r="AR29" s="44"/>
      <c r="BE29" s="340"/>
    </row>
    <row r="30" spans="1:71" s="3" customFormat="1" ht="14.45" customHeight="1">
      <c r="B30" s="42"/>
      <c r="C30" s="43"/>
      <c r="D30" s="43"/>
      <c r="E30" s="43"/>
      <c r="F30" s="31" t="s">
        <v>45</v>
      </c>
      <c r="G30" s="43"/>
      <c r="H30" s="43"/>
      <c r="I30" s="43"/>
      <c r="J30" s="43"/>
      <c r="K30" s="43"/>
      <c r="L30" s="352">
        <v>0.15</v>
      </c>
      <c r="M30" s="351"/>
      <c r="N30" s="351"/>
      <c r="O30" s="351"/>
      <c r="P30" s="351"/>
      <c r="Q30" s="43"/>
      <c r="R30" s="43"/>
      <c r="S30" s="43"/>
      <c r="T30" s="43"/>
      <c r="U30" s="43"/>
      <c r="V30" s="43"/>
      <c r="W30" s="350">
        <f>ROUND(BA54, 2)</f>
        <v>0</v>
      </c>
      <c r="X30" s="351"/>
      <c r="Y30" s="351"/>
      <c r="Z30" s="351"/>
      <c r="AA30" s="351"/>
      <c r="AB30" s="351"/>
      <c r="AC30" s="351"/>
      <c r="AD30" s="351"/>
      <c r="AE30" s="351"/>
      <c r="AF30" s="43"/>
      <c r="AG30" s="43"/>
      <c r="AH30" s="43"/>
      <c r="AI30" s="43"/>
      <c r="AJ30" s="43"/>
      <c r="AK30" s="350">
        <f>ROUND(AW54, 2)</f>
        <v>0</v>
      </c>
      <c r="AL30" s="351"/>
      <c r="AM30" s="351"/>
      <c r="AN30" s="351"/>
      <c r="AO30" s="351"/>
      <c r="AP30" s="43"/>
      <c r="AQ30" s="43"/>
      <c r="AR30" s="44"/>
      <c r="BE30" s="340"/>
    </row>
    <row r="31" spans="1:71" s="3" customFormat="1" ht="14.45" hidden="1" customHeight="1">
      <c r="B31" s="42"/>
      <c r="C31" s="43"/>
      <c r="D31" s="43"/>
      <c r="E31" s="43"/>
      <c r="F31" s="31" t="s">
        <v>46</v>
      </c>
      <c r="G31" s="43"/>
      <c r="H31" s="43"/>
      <c r="I31" s="43"/>
      <c r="J31" s="43"/>
      <c r="K31" s="43"/>
      <c r="L31" s="352">
        <v>0.21</v>
      </c>
      <c r="M31" s="351"/>
      <c r="N31" s="351"/>
      <c r="O31" s="351"/>
      <c r="P31" s="351"/>
      <c r="Q31" s="43"/>
      <c r="R31" s="43"/>
      <c r="S31" s="43"/>
      <c r="T31" s="43"/>
      <c r="U31" s="43"/>
      <c r="V31" s="43"/>
      <c r="W31" s="350">
        <f>ROUND(BB54, 2)</f>
        <v>0</v>
      </c>
      <c r="X31" s="351"/>
      <c r="Y31" s="351"/>
      <c r="Z31" s="351"/>
      <c r="AA31" s="351"/>
      <c r="AB31" s="351"/>
      <c r="AC31" s="351"/>
      <c r="AD31" s="351"/>
      <c r="AE31" s="351"/>
      <c r="AF31" s="43"/>
      <c r="AG31" s="43"/>
      <c r="AH31" s="43"/>
      <c r="AI31" s="43"/>
      <c r="AJ31" s="43"/>
      <c r="AK31" s="350">
        <v>0</v>
      </c>
      <c r="AL31" s="351"/>
      <c r="AM31" s="351"/>
      <c r="AN31" s="351"/>
      <c r="AO31" s="351"/>
      <c r="AP31" s="43"/>
      <c r="AQ31" s="43"/>
      <c r="AR31" s="44"/>
      <c r="BE31" s="340"/>
    </row>
    <row r="32" spans="1:71" s="3" customFormat="1" ht="14.45" hidden="1" customHeight="1">
      <c r="B32" s="42"/>
      <c r="C32" s="43"/>
      <c r="D32" s="43"/>
      <c r="E32" s="43"/>
      <c r="F32" s="31" t="s">
        <v>47</v>
      </c>
      <c r="G32" s="43"/>
      <c r="H32" s="43"/>
      <c r="I32" s="43"/>
      <c r="J32" s="43"/>
      <c r="K32" s="43"/>
      <c r="L32" s="352">
        <v>0.15</v>
      </c>
      <c r="M32" s="351"/>
      <c r="N32" s="351"/>
      <c r="O32" s="351"/>
      <c r="P32" s="351"/>
      <c r="Q32" s="43"/>
      <c r="R32" s="43"/>
      <c r="S32" s="43"/>
      <c r="T32" s="43"/>
      <c r="U32" s="43"/>
      <c r="V32" s="43"/>
      <c r="W32" s="350">
        <f>ROUND(BC54, 2)</f>
        <v>0</v>
      </c>
      <c r="X32" s="351"/>
      <c r="Y32" s="351"/>
      <c r="Z32" s="351"/>
      <c r="AA32" s="351"/>
      <c r="AB32" s="351"/>
      <c r="AC32" s="351"/>
      <c r="AD32" s="351"/>
      <c r="AE32" s="351"/>
      <c r="AF32" s="43"/>
      <c r="AG32" s="43"/>
      <c r="AH32" s="43"/>
      <c r="AI32" s="43"/>
      <c r="AJ32" s="43"/>
      <c r="AK32" s="350">
        <v>0</v>
      </c>
      <c r="AL32" s="351"/>
      <c r="AM32" s="351"/>
      <c r="AN32" s="351"/>
      <c r="AO32" s="351"/>
      <c r="AP32" s="43"/>
      <c r="AQ32" s="43"/>
      <c r="AR32" s="44"/>
      <c r="BE32" s="340"/>
    </row>
    <row r="33" spans="1:57" s="3" customFormat="1" ht="14.45" hidden="1" customHeight="1">
      <c r="B33" s="42"/>
      <c r="C33" s="43"/>
      <c r="D33" s="43"/>
      <c r="E33" s="43"/>
      <c r="F33" s="31" t="s">
        <v>48</v>
      </c>
      <c r="G33" s="43"/>
      <c r="H33" s="43"/>
      <c r="I33" s="43"/>
      <c r="J33" s="43"/>
      <c r="K33" s="43"/>
      <c r="L33" s="352">
        <v>0</v>
      </c>
      <c r="M33" s="351"/>
      <c r="N33" s="351"/>
      <c r="O33" s="351"/>
      <c r="P33" s="351"/>
      <c r="Q33" s="43"/>
      <c r="R33" s="43"/>
      <c r="S33" s="43"/>
      <c r="T33" s="43"/>
      <c r="U33" s="43"/>
      <c r="V33" s="43"/>
      <c r="W33" s="350">
        <f>ROUND(BD54, 2)</f>
        <v>0</v>
      </c>
      <c r="X33" s="351"/>
      <c r="Y33" s="351"/>
      <c r="Z33" s="351"/>
      <c r="AA33" s="351"/>
      <c r="AB33" s="351"/>
      <c r="AC33" s="351"/>
      <c r="AD33" s="351"/>
      <c r="AE33" s="351"/>
      <c r="AF33" s="43"/>
      <c r="AG33" s="43"/>
      <c r="AH33" s="43"/>
      <c r="AI33" s="43"/>
      <c r="AJ33" s="43"/>
      <c r="AK33" s="350">
        <v>0</v>
      </c>
      <c r="AL33" s="351"/>
      <c r="AM33" s="351"/>
      <c r="AN33" s="351"/>
      <c r="AO33" s="351"/>
      <c r="AP33" s="43"/>
      <c r="AQ33" s="43"/>
      <c r="AR33" s="44"/>
    </row>
    <row r="34" spans="1:57" s="2" customFormat="1" ht="6.95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1"/>
      <c r="BE34" s="36"/>
    </row>
    <row r="35" spans="1:57" s="2" customFormat="1" ht="25.9" customHeight="1">
      <c r="A35" s="36"/>
      <c r="B35" s="37"/>
      <c r="C35" s="45"/>
      <c r="D35" s="46" t="s">
        <v>49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50</v>
      </c>
      <c r="U35" s="47"/>
      <c r="V35" s="47"/>
      <c r="W35" s="47"/>
      <c r="X35" s="353" t="s">
        <v>51</v>
      </c>
      <c r="Y35" s="354"/>
      <c r="Z35" s="354"/>
      <c r="AA35" s="354"/>
      <c r="AB35" s="354"/>
      <c r="AC35" s="47"/>
      <c r="AD35" s="47"/>
      <c r="AE35" s="47"/>
      <c r="AF35" s="47"/>
      <c r="AG35" s="47"/>
      <c r="AH35" s="47"/>
      <c r="AI35" s="47"/>
      <c r="AJ35" s="47"/>
      <c r="AK35" s="355">
        <f>SUM(AK26:AK33)</f>
        <v>0</v>
      </c>
      <c r="AL35" s="354"/>
      <c r="AM35" s="354"/>
      <c r="AN35" s="354"/>
      <c r="AO35" s="356"/>
      <c r="AP35" s="45"/>
      <c r="AQ35" s="45"/>
      <c r="AR35" s="41"/>
      <c r="BE35" s="36"/>
    </row>
    <row r="36" spans="1:57" s="2" customFormat="1" ht="6.95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1"/>
      <c r="BE36" s="36"/>
    </row>
    <row r="37" spans="1:57" s="2" customFormat="1" ht="6.95" customHeight="1">
      <c r="A37" s="36"/>
      <c r="B37" s="49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41"/>
      <c r="BE37" s="36"/>
    </row>
    <row r="41" spans="1:57" s="2" customFormat="1" ht="6.95" customHeight="1">
      <c r="A41" s="36"/>
      <c r="B41" s="51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41"/>
      <c r="BE41" s="36"/>
    </row>
    <row r="42" spans="1:57" s="2" customFormat="1" ht="24.95" customHeight="1">
      <c r="A42" s="36"/>
      <c r="B42" s="37"/>
      <c r="C42" s="25" t="s">
        <v>52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1"/>
      <c r="BE42" s="36"/>
    </row>
    <row r="43" spans="1:57" s="2" customFormat="1" ht="6.95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1"/>
      <c r="BE43" s="36"/>
    </row>
    <row r="44" spans="1:57" s="4" customFormat="1" ht="12" customHeight="1">
      <c r="B44" s="53"/>
      <c r="C44" s="31" t="s">
        <v>13</v>
      </c>
      <c r="D44" s="54"/>
      <c r="E44" s="54"/>
      <c r="F44" s="54"/>
      <c r="G44" s="54"/>
      <c r="H44" s="54"/>
      <c r="I44" s="54"/>
      <c r="J44" s="54"/>
      <c r="K44" s="54"/>
      <c r="L44" s="54" t="str">
        <f>K5</f>
        <v>2022/HEX/03</v>
      </c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  <c r="AM44" s="54"/>
      <c r="AN44" s="54"/>
      <c r="AO44" s="54"/>
      <c r="AP44" s="54"/>
      <c r="AQ44" s="54"/>
      <c r="AR44" s="55"/>
    </row>
    <row r="45" spans="1:57" s="5" customFormat="1" ht="36.950000000000003" customHeight="1">
      <c r="B45" s="56"/>
      <c r="C45" s="57" t="s">
        <v>16</v>
      </c>
      <c r="D45" s="58"/>
      <c r="E45" s="58"/>
      <c r="F45" s="58"/>
      <c r="G45" s="58"/>
      <c r="H45" s="58"/>
      <c r="I45" s="58"/>
      <c r="J45" s="58"/>
      <c r="K45" s="58"/>
      <c r="L45" s="357" t="str">
        <f>K6</f>
        <v>Gymnázium Matyáše Lercha Brno-rekonstrukce části horní zelené střechy</v>
      </c>
      <c r="M45" s="358"/>
      <c r="N45" s="358"/>
      <c r="O45" s="358"/>
      <c r="P45" s="358"/>
      <c r="Q45" s="358"/>
      <c r="R45" s="358"/>
      <c r="S45" s="358"/>
      <c r="T45" s="358"/>
      <c r="U45" s="358"/>
      <c r="V45" s="358"/>
      <c r="W45" s="358"/>
      <c r="X45" s="358"/>
      <c r="Y45" s="358"/>
      <c r="Z45" s="358"/>
      <c r="AA45" s="358"/>
      <c r="AB45" s="358"/>
      <c r="AC45" s="358"/>
      <c r="AD45" s="358"/>
      <c r="AE45" s="358"/>
      <c r="AF45" s="358"/>
      <c r="AG45" s="358"/>
      <c r="AH45" s="358"/>
      <c r="AI45" s="358"/>
      <c r="AJ45" s="358"/>
      <c r="AK45" s="358"/>
      <c r="AL45" s="358"/>
      <c r="AM45" s="358"/>
      <c r="AN45" s="358"/>
      <c r="AO45" s="358"/>
      <c r="AP45" s="58"/>
      <c r="AQ45" s="58"/>
      <c r="AR45" s="59"/>
    </row>
    <row r="46" spans="1:57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1"/>
      <c r="BE46" s="36"/>
    </row>
    <row r="47" spans="1:57" s="2" customFormat="1" ht="12" customHeight="1">
      <c r="A47" s="36"/>
      <c r="B47" s="37"/>
      <c r="C47" s="31" t="s">
        <v>22</v>
      </c>
      <c r="D47" s="38"/>
      <c r="E47" s="38"/>
      <c r="F47" s="38"/>
      <c r="G47" s="38"/>
      <c r="H47" s="38"/>
      <c r="I47" s="38"/>
      <c r="J47" s="38"/>
      <c r="K47" s="38"/>
      <c r="L47" s="60" t="str">
        <f>IF(K8="","",K8)</f>
        <v xml:space="preserve"> 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1" t="s">
        <v>24</v>
      </c>
      <c r="AJ47" s="38"/>
      <c r="AK47" s="38"/>
      <c r="AL47" s="38"/>
      <c r="AM47" s="359" t="str">
        <f>IF(AN8= "","",AN8)</f>
        <v>22. 8. 2022</v>
      </c>
      <c r="AN47" s="359"/>
      <c r="AO47" s="38"/>
      <c r="AP47" s="38"/>
      <c r="AQ47" s="38"/>
      <c r="AR47" s="41"/>
      <c r="BE47" s="36"/>
    </row>
    <row r="48" spans="1:57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1"/>
      <c r="BE48" s="36"/>
    </row>
    <row r="49" spans="1:91" s="2" customFormat="1" ht="40.15" customHeight="1">
      <c r="A49" s="36"/>
      <c r="B49" s="37"/>
      <c r="C49" s="31" t="s">
        <v>26</v>
      </c>
      <c r="D49" s="38"/>
      <c r="E49" s="38"/>
      <c r="F49" s="38"/>
      <c r="G49" s="38"/>
      <c r="H49" s="38"/>
      <c r="I49" s="38"/>
      <c r="J49" s="38"/>
      <c r="K49" s="38"/>
      <c r="L49" s="54" t="str">
        <f>IF(E11= "","",E11)</f>
        <v>GML Brno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1" t="s">
        <v>32</v>
      </c>
      <c r="AJ49" s="38"/>
      <c r="AK49" s="38"/>
      <c r="AL49" s="38"/>
      <c r="AM49" s="360" t="str">
        <f>IF(E17="","",E17)</f>
        <v>HEXAPLAN INTERNATIONAL spol. s r.o.</v>
      </c>
      <c r="AN49" s="361"/>
      <c r="AO49" s="361"/>
      <c r="AP49" s="361"/>
      <c r="AQ49" s="38"/>
      <c r="AR49" s="41"/>
      <c r="AS49" s="362" t="s">
        <v>53</v>
      </c>
      <c r="AT49" s="363"/>
      <c r="AU49" s="62"/>
      <c r="AV49" s="62"/>
      <c r="AW49" s="62"/>
      <c r="AX49" s="62"/>
      <c r="AY49" s="62"/>
      <c r="AZ49" s="62"/>
      <c r="BA49" s="62"/>
      <c r="BB49" s="62"/>
      <c r="BC49" s="62"/>
      <c r="BD49" s="63"/>
      <c r="BE49" s="36"/>
    </row>
    <row r="50" spans="1:91" s="2" customFormat="1" ht="15.2" customHeight="1">
      <c r="A50" s="36"/>
      <c r="B50" s="37"/>
      <c r="C50" s="31" t="s">
        <v>30</v>
      </c>
      <c r="D50" s="38"/>
      <c r="E50" s="38"/>
      <c r="F50" s="38"/>
      <c r="G50" s="38"/>
      <c r="H50" s="38"/>
      <c r="I50" s="38"/>
      <c r="J50" s="38"/>
      <c r="K50" s="38"/>
      <c r="L50" s="54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1" t="s">
        <v>35</v>
      </c>
      <c r="AJ50" s="38"/>
      <c r="AK50" s="38"/>
      <c r="AL50" s="38"/>
      <c r="AM50" s="360" t="str">
        <f>IF(E20="","",E20)</f>
        <v>Ing.A.Hejmalová</v>
      </c>
      <c r="AN50" s="361"/>
      <c r="AO50" s="361"/>
      <c r="AP50" s="361"/>
      <c r="AQ50" s="38"/>
      <c r="AR50" s="41"/>
      <c r="AS50" s="364"/>
      <c r="AT50" s="365"/>
      <c r="AU50" s="64"/>
      <c r="AV50" s="64"/>
      <c r="AW50" s="64"/>
      <c r="AX50" s="64"/>
      <c r="AY50" s="64"/>
      <c r="AZ50" s="64"/>
      <c r="BA50" s="64"/>
      <c r="BB50" s="64"/>
      <c r="BC50" s="64"/>
      <c r="BD50" s="65"/>
      <c r="BE50" s="36"/>
    </row>
    <row r="51" spans="1:91" s="2" customFormat="1" ht="10.9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1"/>
      <c r="AS51" s="366"/>
      <c r="AT51" s="367"/>
      <c r="AU51" s="66"/>
      <c r="AV51" s="66"/>
      <c r="AW51" s="66"/>
      <c r="AX51" s="66"/>
      <c r="AY51" s="66"/>
      <c r="AZ51" s="66"/>
      <c r="BA51" s="66"/>
      <c r="BB51" s="66"/>
      <c r="BC51" s="66"/>
      <c r="BD51" s="67"/>
      <c r="BE51" s="36"/>
    </row>
    <row r="52" spans="1:91" s="2" customFormat="1" ht="29.25" customHeight="1">
      <c r="A52" s="36"/>
      <c r="B52" s="37"/>
      <c r="C52" s="368" t="s">
        <v>54</v>
      </c>
      <c r="D52" s="369"/>
      <c r="E52" s="369"/>
      <c r="F52" s="369"/>
      <c r="G52" s="369"/>
      <c r="H52" s="68"/>
      <c r="I52" s="370" t="s">
        <v>55</v>
      </c>
      <c r="J52" s="369"/>
      <c r="K52" s="369"/>
      <c r="L52" s="369"/>
      <c r="M52" s="369"/>
      <c r="N52" s="369"/>
      <c r="O52" s="369"/>
      <c r="P52" s="369"/>
      <c r="Q52" s="369"/>
      <c r="R52" s="369"/>
      <c r="S52" s="369"/>
      <c r="T52" s="369"/>
      <c r="U52" s="369"/>
      <c r="V52" s="369"/>
      <c r="W52" s="369"/>
      <c r="X52" s="369"/>
      <c r="Y52" s="369"/>
      <c r="Z52" s="369"/>
      <c r="AA52" s="369"/>
      <c r="AB52" s="369"/>
      <c r="AC52" s="369"/>
      <c r="AD52" s="369"/>
      <c r="AE52" s="369"/>
      <c r="AF52" s="369"/>
      <c r="AG52" s="371" t="s">
        <v>56</v>
      </c>
      <c r="AH52" s="369"/>
      <c r="AI52" s="369"/>
      <c r="AJ52" s="369"/>
      <c r="AK52" s="369"/>
      <c r="AL52" s="369"/>
      <c r="AM52" s="369"/>
      <c r="AN52" s="370" t="s">
        <v>57</v>
      </c>
      <c r="AO52" s="369"/>
      <c r="AP52" s="369"/>
      <c r="AQ52" s="69" t="s">
        <v>58</v>
      </c>
      <c r="AR52" s="41"/>
      <c r="AS52" s="70" t="s">
        <v>59</v>
      </c>
      <c r="AT52" s="71" t="s">
        <v>60</v>
      </c>
      <c r="AU52" s="71" t="s">
        <v>61</v>
      </c>
      <c r="AV52" s="71" t="s">
        <v>62</v>
      </c>
      <c r="AW52" s="71" t="s">
        <v>63</v>
      </c>
      <c r="AX52" s="71" t="s">
        <v>64</v>
      </c>
      <c r="AY52" s="71" t="s">
        <v>65</v>
      </c>
      <c r="AZ52" s="71" t="s">
        <v>66</v>
      </c>
      <c r="BA52" s="71" t="s">
        <v>67</v>
      </c>
      <c r="BB52" s="71" t="s">
        <v>68</v>
      </c>
      <c r="BC52" s="71" t="s">
        <v>69</v>
      </c>
      <c r="BD52" s="72" t="s">
        <v>70</v>
      </c>
      <c r="BE52" s="36"/>
    </row>
    <row r="53" spans="1:91" s="2" customFormat="1" ht="10.9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1"/>
      <c r="AS53" s="73"/>
      <c r="AT53" s="74"/>
      <c r="AU53" s="74"/>
      <c r="AV53" s="74"/>
      <c r="AW53" s="74"/>
      <c r="AX53" s="74"/>
      <c r="AY53" s="74"/>
      <c r="AZ53" s="74"/>
      <c r="BA53" s="74"/>
      <c r="BB53" s="74"/>
      <c r="BC53" s="74"/>
      <c r="BD53" s="75"/>
      <c r="BE53" s="36"/>
    </row>
    <row r="54" spans="1:91" s="6" customFormat="1" ht="32.450000000000003" customHeight="1">
      <c r="B54" s="76"/>
      <c r="C54" s="77" t="s">
        <v>71</v>
      </c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379">
        <f>ROUND(AG55,2)</f>
        <v>0</v>
      </c>
      <c r="AH54" s="379"/>
      <c r="AI54" s="379"/>
      <c r="AJ54" s="379"/>
      <c r="AK54" s="379"/>
      <c r="AL54" s="379"/>
      <c r="AM54" s="379"/>
      <c r="AN54" s="380">
        <f>SUM(AG54,AT54)</f>
        <v>0</v>
      </c>
      <c r="AO54" s="380"/>
      <c r="AP54" s="380"/>
      <c r="AQ54" s="80" t="s">
        <v>21</v>
      </c>
      <c r="AR54" s="81"/>
      <c r="AS54" s="82">
        <f>ROUND(AS55,2)</f>
        <v>0</v>
      </c>
      <c r="AT54" s="83">
        <f>ROUND(SUM(AV54:AW54),2)</f>
        <v>0</v>
      </c>
      <c r="AU54" s="84">
        <f>ROUND(AU55,5)</f>
        <v>0</v>
      </c>
      <c r="AV54" s="83">
        <f>ROUND(AZ54*L29,2)</f>
        <v>0</v>
      </c>
      <c r="AW54" s="83">
        <f>ROUND(BA54*L30,2)</f>
        <v>0</v>
      </c>
      <c r="AX54" s="83">
        <f>ROUND(BB54*L29,2)</f>
        <v>0</v>
      </c>
      <c r="AY54" s="83">
        <f>ROUND(BC54*L30,2)</f>
        <v>0</v>
      </c>
      <c r="AZ54" s="83">
        <f>ROUND(AZ55,2)</f>
        <v>0</v>
      </c>
      <c r="BA54" s="83">
        <f>ROUND(BA55,2)</f>
        <v>0</v>
      </c>
      <c r="BB54" s="83">
        <f>ROUND(BB55,2)</f>
        <v>0</v>
      </c>
      <c r="BC54" s="83">
        <f>ROUND(BC55,2)</f>
        <v>0</v>
      </c>
      <c r="BD54" s="85">
        <f>ROUND(BD55,2)</f>
        <v>0</v>
      </c>
      <c r="BS54" s="86" t="s">
        <v>72</v>
      </c>
      <c r="BT54" s="86" t="s">
        <v>73</v>
      </c>
      <c r="BU54" s="87" t="s">
        <v>74</v>
      </c>
      <c r="BV54" s="86" t="s">
        <v>75</v>
      </c>
      <c r="BW54" s="86" t="s">
        <v>5</v>
      </c>
      <c r="BX54" s="86" t="s">
        <v>76</v>
      </c>
      <c r="CL54" s="86" t="s">
        <v>19</v>
      </c>
    </row>
    <row r="55" spans="1:91" s="7" customFormat="1" ht="44.25" customHeight="1">
      <c r="B55" s="88"/>
      <c r="C55" s="89"/>
      <c r="D55" s="375" t="s">
        <v>77</v>
      </c>
      <c r="E55" s="375"/>
      <c r="F55" s="375"/>
      <c r="G55" s="375"/>
      <c r="H55" s="375"/>
      <c r="I55" s="90"/>
      <c r="J55" s="375" t="s">
        <v>78</v>
      </c>
      <c r="K55" s="375"/>
      <c r="L55" s="375"/>
      <c r="M55" s="375"/>
      <c r="N55" s="375"/>
      <c r="O55" s="375"/>
      <c r="P55" s="375"/>
      <c r="Q55" s="375"/>
      <c r="R55" s="375"/>
      <c r="S55" s="375"/>
      <c r="T55" s="375"/>
      <c r="U55" s="375"/>
      <c r="V55" s="375"/>
      <c r="W55" s="375"/>
      <c r="X55" s="375"/>
      <c r="Y55" s="375"/>
      <c r="Z55" s="375"/>
      <c r="AA55" s="375"/>
      <c r="AB55" s="375"/>
      <c r="AC55" s="375"/>
      <c r="AD55" s="375"/>
      <c r="AE55" s="375"/>
      <c r="AF55" s="375"/>
      <c r="AG55" s="374">
        <f>ROUND(SUM(AG56:AG57),2)</f>
        <v>0</v>
      </c>
      <c r="AH55" s="373"/>
      <c r="AI55" s="373"/>
      <c r="AJ55" s="373"/>
      <c r="AK55" s="373"/>
      <c r="AL55" s="373"/>
      <c r="AM55" s="373"/>
      <c r="AN55" s="372">
        <f>SUM(AG55,AT55)</f>
        <v>0</v>
      </c>
      <c r="AO55" s="373"/>
      <c r="AP55" s="373"/>
      <c r="AQ55" s="91" t="s">
        <v>79</v>
      </c>
      <c r="AR55" s="92"/>
      <c r="AS55" s="93">
        <f>ROUND(SUM(AS56:AS57),2)</f>
        <v>0</v>
      </c>
      <c r="AT55" s="94">
        <f>ROUND(SUM(AV55:AW55),2)</f>
        <v>0</v>
      </c>
      <c r="AU55" s="95">
        <f>ROUND(SUM(AU56:AU57),5)</f>
        <v>0</v>
      </c>
      <c r="AV55" s="94">
        <f>ROUND(AZ55*L29,2)</f>
        <v>0</v>
      </c>
      <c r="AW55" s="94">
        <f>ROUND(BA55*L30,2)</f>
        <v>0</v>
      </c>
      <c r="AX55" s="94">
        <f>ROUND(BB55*L29,2)</f>
        <v>0</v>
      </c>
      <c r="AY55" s="94">
        <f>ROUND(BC55*L30,2)</f>
        <v>0</v>
      </c>
      <c r="AZ55" s="94">
        <f>ROUND(SUM(AZ56:AZ57),2)</f>
        <v>0</v>
      </c>
      <c r="BA55" s="94">
        <f>ROUND(SUM(BA56:BA57),2)</f>
        <v>0</v>
      </c>
      <c r="BB55" s="94">
        <f>ROUND(SUM(BB56:BB57),2)</f>
        <v>0</v>
      </c>
      <c r="BC55" s="94">
        <f>ROUND(SUM(BC56:BC57),2)</f>
        <v>0</v>
      </c>
      <c r="BD55" s="96">
        <f>ROUND(SUM(BD56:BD57),2)</f>
        <v>0</v>
      </c>
      <c r="BS55" s="97" t="s">
        <v>72</v>
      </c>
      <c r="BT55" s="97" t="s">
        <v>80</v>
      </c>
      <c r="BU55" s="97" t="s">
        <v>74</v>
      </c>
      <c r="BV55" s="97" t="s">
        <v>75</v>
      </c>
      <c r="BW55" s="97" t="s">
        <v>81</v>
      </c>
      <c r="BX55" s="97" t="s">
        <v>5</v>
      </c>
      <c r="CL55" s="97" t="s">
        <v>19</v>
      </c>
      <c r="CM55" s="97" t="s">
        <v>82</v>
      </c>
    </row>
    <row r="56" spans="1:91" s="4" customFormat="1" ht="37.5" customHeight="1">
      <c r="A56" s="98" t="s">
        <v>83</v>
      </c>
      <c r="B56" s="53"/>
      <c r="C56" s="99"/>
      <c r="D56" s="99"/>
      <c r="E56" s="378" t="s">
        <v>84</v>
      </c>
      <c r="F56" s="378"/>
      <c r="G56" s="378"/>
      <c r="H56" s="378"/>
      <c r="I56" s="378"/>
      <c r="J56" s="99"/>
      <c r="K56" s="378" t="s">
        <v>85</v>
      </c>
      <c r="L56" s="378"/>
      <c r="M56" s="378"/>
      <c r="N56" s="378"/>
      <c r="O56" s="378"/>
      <c r="P56" s="378"/>
      <c r="Q56" s="378"/>
      <c r="R56" s="378"/>
      <c r="S56" s="378"/>
      <c r="T56" s="378"/>
      <c r="U56" s="378"/>
      <c r="V56" s="378"/>
      <c r="W56" s="378"/>
      <c r="X56" s="378"/>
      <c r="Y56" s="378"/>
      <c r="Z56" s="378"/>
      <c r="AA56" s="378"/>
      <c r="AB56" s="378"/>
      <c r="AC56" s="378"/>
      <c r="AD56" s="378"/>
      <c r="AE56" s="378"/>
      <c r="AF56" s="378"/>
      <c r="AG56" s="376">
        <f>'2022-HEX-03-1-11 - D.1.1-...'!J32</f>
        <v>0</v>
      </c>
      <c r="AH56" s="377"/>
      <c r="AI56" s="377"/>
      <c r="AJ56" s="377"/>
      <c r="AK56" s="377"/>
      <c r="AL56" s="377"/>
      <c r="AM56" s="377"/>
      <c r="AN56" s="376">
        <f>SUM(AG56,AT56)</f>
        <v>0</v>
      </c>
      <c r="AO56" s="377"/>
      <c r="AP56" s="377"/>
      <c r="AQ56" s="100" t="s">
        <v>86</v>
      </c>
      <c r="AR56" s="55"/>
      <c r="AS56" s="101">
        <v>0</v>
      </c>
      <c r="AT56" s="102">
        <f>ROUND(SUM(AV56:AW56),2)</f>
        <v>0</v>
      </c>
      <c r="AU56" s="103">
        <f>'2022-HEX-03-1-11 - D.1.1-...'!P98</f>
        <v>0</v>
      </c>
      <c r="AV56" s="102">
        <f>'2022-HEX-03-1-11 - D.1.1-...'!J35</f>
        <v>0</v>
      </c>
      <c r="AW56" s="102">
        <f>'2022-HEX-03-1-11 - D.1.1-...'!J36</f>
        <v>0</v>
      </c>
      <c r="AX56" s="102">
        <f>'2022-HEX-03-1-11 - D.1.1-...'!J37</f>
        <v>0</v>
      </c>
      <c r="AY56" s="102">
        <f>'2022-HEX-03-1-11 - D.1.1-...'!J38</f>
        <v>0</v>
      </c>
      <c r="AZ56" s="102">
        <f>'2022-HEX-03-1-11 - D.1.1-...'!F35</f>
        <v>0</v>
      </c>
      <c r="BA56" s="102">
        <f>'2022-HEX-03-1-11 - D.1.1-...'!F36</f>
        <v>0</v>
      </c>
      <c r="BB56" s="102">
        <f>'2022-HEX-03-1-11 - D.1.1-...'!F37</f>
        <v>0</v>
      </c>
      <c r="BC56" s="102">
        <f>'2022-HEX-03-1-11 - D.1.1-...'!F38</f>
        <v>0</v>
      </c>
      <c r="BD56" s="104">
        <f>'2022-HEX-03-1-11 - D.1.1-...'!F39</f>
        <v>0</v>
      </c>
      <c r="BT56" s="105" t="s">
        <v>82</v>
      </c>
      <c r="BV56" s="105" t="s">
        <v>75</v>
      </c>
      <c r="BW56" s="105" t="s">
        <v>87</v>
      </c>
      <c r="BX56" s="105" t="s">
        <v>81</v>
      </c>
      <c r="CL56" s="105" t="s">
        <v>19</v>
      </c>
    </row>
    <row r="57" spans="1:91" s="4" customFormat="1" ht="45" customHeight="1">
      <c r="A57" s="98" t="s">
        <v>83</v>
      </c>
      <c r="B57" s="53"/>
      <c r="C57" s="99"/>
      <c r="D57" s="99"/>
      <c r="E57" s="378" t="s">
        <v>88</v>
      </c>
      <c r="F57" s="378"/>
      <c r="G57" s="378"/>
      <c r="H57" s="378"/>
      <c r="I57" s="378"/>
      <c r="J57" s="99"/>
      <c r="K57" s="378" t="s">
        <v>89</v>
      </c>
      <c r="L57" s="378"/>
      <c r="M57" s="378"/>
      <c r="N57" s="378"/>
      <c r="O57" s="378"/>
      <c r="P57" s="378"/>
      <c r="Q57" s="378"/>
      <c r="R57" s="378"/>
      <c r="S57" s="378"/>
      <c r="T57" s="378"/>
      <c r="U57" s="378"/>
      <c r="V57" s="378"/>
      <c r="W57" s="378"/>
      <c r="X57" s="378"/>
      <c r="Y57" s="378"/>
      <c r="Z57" s="378"/>
      <c r="AA57" s="378"/>
      <c r="AB57" s="378"/>
      <c r="AC57" s="378"/>
      <c r="AD57" s="378"/>
      <c r="AE57" s="378"/>
      <c r="AF57" s="378"/>
      <c r="AG57" s="376">
        <f>'2022-HEX-03-01-VON - Vedl...'!J32</f>
        <v>0</v>
      </c>
      <c r="AH57" s="377"/>
      <c r="AI57" s="377"/>
      <c r="AJ57" s="377"/>
      <c r="AK57" s="377"/>
      <c r="AL57" s="377"/>
      <c r="AM57" s="377"/>
      <c r="AN57" s="376">
        <f>SUM(AG57,AT57)</f>
        <v>0</v>
      </c>
      <c r="AO57" s="377"/>
      <c r="AP57" s="377"/>
      <c r="AQ57" s="100" t="s">
        <v>86</v>
      </c>
      <c r="AR57" s="55"/>
      <c r="AS57" s="106">
        <v>0</v>
      </c>
      <c r="AT57" s="107">
        <f>ROUND(SUM(AV57:AW57),2)</f>
        <v>0</v>
      </c>
      <c r="AU57" s="108">
        <f>'2022-HEX-03-01-VON - Vedl...'!P91</f>
        <v>0</v>
      </c>
      <c r="AV57" s="107">
        <f>'2022-HEX-03-01-VON - Vedl...'!J35</f>
        <v>0</v>
      </c>
      <c r="AW57" s="107">
        <f>'2022-HEX-03-01-VON - Vedl...'!J36</f>
        <v>0</v>
      </c>
      <c r="AX57" s="107">
        <f>'2022-HEX-03-01-VON - Vedl...'!J37</f>
        <v>0</v>
      </c>
      <c r="AY57" s="107">
        <f>'2022-HEX-03-01-VON - Vedl...'!J38</f>
        <v>0</v>
      </c>
      <c r="AZ57" s="107">
        <f>'2022-HEX-03-01-VON - Vedl...'!F35</f>
        <v>0</v>
      </c>
      <c r="BA57" s="107">
        <f>'2022-HEX-03-01-VON - Vedl...'!F36</f>
        <v>0</v>
      </c>
      <c r="BB57" s="107">
        <f>'2022-HEX-03-01-VON - Vedl...'!F37</f>
        <v>0</v>
      </c>
      <c r="BC57" s="107">
        <f>'2022-HEX-03-01-VON - Vedl...'!F38</f>
        <v>0</v>
      </c>
      <c r="BD57" s="109">
        <f>'2022-HEX-03-01-VON - Vedl...'!F39</f>
        <v>0</v>
      </c>
      <c r="BT57" s="105" t="s">
        <v>82</v>
      </c>
      <c r="BV57" s="105" t="s">
        <v>75</v>
      </c>
      <c r="BW57" s="105" t="s">
        <v>90</v>
      </c>
      <c r="BX57" s="105" t="s">
        <v>81</v>
      </c>
      <c r="CL57" s="105" t="s">
        <v>19</v>
      </c>
    </row>
    <row r="58" spans="1:91" s="2" customFormat="1" ht="30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8"/>
      <c r="AM58" s="38"/>
      <c r="AN58" s="38"/>
      <c r="AO58" s="38"/>
      <c r="AP58" s="38"/>
      <c r="AQ58" s="38"/>
      <c r="AR58" s="41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36"/>
      <c r="BD58" s="36"/>
      <c r="BE58" s="36"/>
    </row>
    <row r="59" spans="1:91" s="2" customFormat="1" ht="6.95" customHeight="1">
      <c r="A59" s="36"/>
      <c r="B59" s="49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41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36"/>
      <c r="BD59" s="36"/>
      <c r="BE59" s="36"/>
    </row>
  </sheetData>
  <sheetProtection algorithmName="SHA-512" hashValue="NSYXi5iEe5r53m75dba1UFgnMBhny6yQph2J/wvFP4ERmUkauX4GY49koT6GGKwNjTN2Aim0Y4cq6MxKqJXHmA==" saltValue="iOip3ebyqiWorc1dJuWmRscVJIbHrGYBRmtJrrADMJPSBQNqo8yeeukEWUE6EJ4ZHd6pwhcktp6I7l8Z7MOEkA==" spinCount="100000" sheet="1" objects="1" scenarios="1" formatColumns="0" formatRows="0"/>
  <mergeCells count="50">
    <mergeCell ref="AR2:BE2"/>
    <mergeCell ref="AN56:AP56"/>
    <mergeCell ref="AG56:AM56"/>
    <mergeCell ref="E56:I56"/>
    <mergeCell ref="K56:AF56"/>
    <mergeCell ref="AN57:AP57"/>
    <mergeCell ref="AG57:AM57"/>
    <mergeCell ref="E57:I57"/>
    <mergeCell ref="K57:AF57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6" location="'2022-HEX-03-1-11 - D.1.1-...'!C2" display="/"/>
    <hyperlink ref="A57" location="'2022-HEX-03-01-VON - Vedl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480"/>
  <sheetViews>
    <sheetView showGridLines="0" topLeftCell="A58" workbookViewId="0">
      <selection activeCell="E29" sqref="E29:H29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81"/>
      <c r="M2" s="381"/>
      <c r="N2" s="381"/>
      <c r="O2" s="381"/>
      <c r="P2" s="381"/>
      <c r="Q2" s="381"/>
      <c r="R2" s="381"/>
      <c r="S2" s="381"/>
      <c r="T2" s="381"/>
      <c r="U2" s="381"/>
      <c r="V2" s="381"/>
      <c r="AT2" s="19" t="s">
        <v>87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82</v>
      </c>
    </row>
    <row r="4" spans="1:46" s="1" customFormat="1" ht="24.95" customHeight="1">
      <c r="B4" s="22"/>
      <c r="D4" s="112" t="s">
        <v>91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82" t="str">
        <f>'Rekapitulace stavby'!K6</f>
        <v>Gymnázium Matyáše Lercha Brno-rekonstrukce části horní zelené střechy</v>
      </c>
      <c r="F7" s="383"/>
      <c r="G7" s="383"/>
      <c r="H7" s="383"/>
      <c r="L7" s="22"/>
    </row>
    <row r="8" spans="1:46" s="1" customFormat="1" ht="12" customHeight="1">
      <c r="B8" s="22"/>
      <c r="D8" s="114" t="s">
        <v>92</v>
      </c>
      <c r="L8" s="22"/>
    </row>
    <row r="9" spans="1:46" s="2" customFormat="1" ht="16.5" customHeight="1">
      <c r="A9" s="36"/>
      <c r="B9" s="41"/>
      <c r="C9" s="36"/>
      <c r="D9" s="36"/>
      <c r="E9" s="382" t="s">
        <v>93</v>
      </c>
      <c r="F9" s="384"/>
      <c r="G9" s="384"/>
      <c r="H9" s="384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4" t="s">
        <v>94</v>
      </c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385" t="s">
        <v>95</v>
      </c>
      <c r="F11" s="384"/>
      <c r="G11" s="384"/>
      <c r="H11" s="384"/>
      <c r="I11" s="36"/>
      <c r="J11" s="36"/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4" t="s">
        <v>18</v>
      </c>
      <c r="E13" s="36"/>
      <c r="F13" s="105" t="s">
        <v>19</v>
      </c>
      <c r="G13" s="36"/>
      <c r="H13" s="36"/>
      <c r="I13" s="114" t="s">
        <v>20</v>
      </c>
      <c r="J13" s="105" t="s">
        <v>21</v>
      </c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22</v>
      </c>
      <c r="E14" s="36"/>
      <c r="F14" s="105" t="s">
        <v>23</v>
      </c>
      <c r="G14" s="36"/>
      <c r="H14" s="36"/>
      <c r="I14" s="114" t="s">
        <v>24</v>
      </c>
      <c r="J14" s="116" t="str">
        <f>'Rekapitulace stavby'!AN8</f>
        <v>22. 8. 2022</v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4" t="s">
        <v>26</v>
      </c>
      <c r="E16" s="36"/>
      <c r="F16" s="36"/>
      <c r="G16" s="36"/>
      <c r="H16" s="36"/>
      <c r="I16" s="114" t="s">
        <v>27</v>
      </c>
      <c r="J16" s="105" t="s">
        <v>21</v>
      </c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">
        <v>28</v>
      </c>
      <c r="F17" s="36"/>
      <c r="G17" s="36"/>
      <c r="H17" s="36"/>
      <c r="I17" s="114" t="s">
        <v>29</v>
      </c>
      <c r="J17" s="105" t="s">
        <v>21</v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4" t="s">
        <v>30</v>
      </c>
      <c r="E19" s="36"/>
      <c r="F19" s="36"/>
      <c r="G19" s="36"/>
      <c r="H19" s="36"/>
      <c r="I19" s="114" t="s">
        <v>27</v>
      </c>
      <c r="J19" s="32" t="str">
        <f>'Rekapitulace stavby'!AN13</f>
        <v>Vyplň údaj</v>
      </c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386" t="str">
        <f>'Rekapitulace stavby'!E14</f>
        <v>Vyplň údaj</v>
      </c>
      <c r="F20" s="387"/>
      <c r="G20" s="387"/>
      <c r="H20" s="387"/>
      <c r="I20" s="114" t="s">
        <v>29</v>
      </c>
      <c r="J20" s="32" t="str">
        <f>'Rekapitulace stavby'!AN14</f>
        <v>Vyplň údaj</v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4" t="s">
        <v>32</v>
      </c>
      <c r="E22" s="36"/>
      <c r="F22" s="36"/>
      <c r="G22" s="36"/>
      <c r="H22" s="36"/>
      <c r="I22" s="114" t="s">
        <v>27</v>
      </c>
      <c r="J22" s="105" t="s">
        <v>21</v>
      </c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">
        <v>33</v>
      </c>
      <c r="F23" s="36"/>
      <c r="G23" s="36"/>
      <c r="H23" s="36"/>
      <c r="I23" s="114" t="s">
        <v>29</v>
      </c>
      <c r="J23" s="105" t="s">
        <v>21</v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4" t="s">
        <v>35</v>
      </c>
      <c r="E25" s="36"/>
      <c r="F25" s="36"/>
      <c r="G25" s="36"/>
      <c r="H25" s="36"/>
      <c r="I25" s="114" t="s">
        <v>27</v>
      </c>
      <c r="J25" s="105" t="s">
        <v>21</v>
      </c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">
        <v>36</v>
      </c>
      <c r="F26" s="36"/>
      <c r="G26" s="36"/>
      <c r="H26" s="36"/>
      <c r="I26" s="114" t="s">
        <v>29</v>
      </c>
      <c r="J26" s="105" t="s">
        <v>21</v>
      </c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5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4" t="s">
        <v>37</v>
      </c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214.5" customHeight="1">
      <c r="A29" s="117"/>
      <c r="B29" s="118"/>
      <c r="C29" s="117"/>
      <c r="D29" s="117"/>
      <c r="E29" s="388" t="s">
        <v>96</v>
      </c>
      <c r="F29" s="388"/>
      <c r="G29" s="388"/>
      <c r="H29" s="388"/>
      <c r="I29" s="117"/>
      <c r="J29" s="117"/>
      <c r="K29" s="117"/>
      <c r="L29" s="119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1" t="s">
        <v>39</v>
      </c>
      <c r="E32" s="36"/>
      <c r="F32" s="36"/>
      <c r="G32" s="36"/>
      <c r="H32" s="36"/>
      <c r="I32" s="36"/>
      <c r="J32" s="122">
        <f>ROUND(J98, 2)</f>
        <v>0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0"/>
      <c r="E33" s="120"/>
      <c r="F33" s="120"/>
      <c r="G33" s="120"/>
      <c r="H33" s="120"/>
      <c r="I33" s="120"/>
      <c r="J33" s="120"/>
      <c r="K33" s="120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3" t="s">
        <v>41</v>
      </c>
      <c r="G34" s="36"/>
      <c r="H34" s="36"/>
      <c r="I34" s="123" t="s">
        <v>40</v>
      </c>
      <c r="J34" s="123" t="s">
        <v>42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4" t="s">
        <v>43</v>
      </c>
      <c r="E35" s="114" t="s">
        <v>44</v>
      </c>
      <c r="F35" s="125">
        <f>ROUND((SUM(BE98:BE479)),  2)</f>
        <v>0</v>
      </c>
      <c r="G35" s="36"/>
      <c r="H35" s="36"/>
      <c r="I35" s="126">
        <v>0.21</v>
      </c>
      <c r="J35" s="125">
        <f>ROUND(((SUM(BE98:BE479))*I35),  2)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4" t="s">
        <v>45</v>
      </c>
      <c r="F36" s="125">
        <f>ROUND((SUM(BF98:BF479)),  2)</f>
        <v>0</v>
      </c>
      <c r="G36" s="36"/>
      <c r="H36" s="36"/>
      <c r="I36" s="126">
        <v>0.15</v>
      </c>
      <c r="J36" s="125">
        <f>ROUND(((SUM(BF98:BF479))*I36),  2)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46</v>
      </c>
      <c r="F37" s="125">
        <f>ROUND((SUM(BG98:BG479)),  2)</f>
        <v>0</v>
      </c>
      <c r="G37" s="36"/>
      <c r="H37" s="36"/>
      <c r="I37" s="126">
        <v>0.21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4" t="s">
        <v>47</v>
      </c>
      <c r="F38" s="125">
        <f>ROUND((SUM(BH98:BH479)),  2)</f>
        <v>0</v>
      </c>
      <c r="G38" s="36"/>
      <c r="H38" s="36"/>
      <c r="I38" s="126">
        <v>0.15</v>
      </c>
      <c r="J38" s="125">
        <f>0</f>
        <v>0</v>
      </c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4" t="s">
        <v>48</v>
      </c>
      <c r="F39" s="125">
        <f>ROUND((SUM(BI98:BI479)),  2)</f>
        <v>0</v>
      </c>
      <c r="G39" s="36"/>
      <c r="H39" s="36"/>
      <c r="I39" s="126">
        <v>0</v>
      </c>
      <c r="J39" s="125">
        <f>0</f>
        <v>0</v>
      </c>
      <c r="K39" s="36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7"/>
      <c r="D41" s="128" t="s">
        <v>49</v>
      </c>
      <c r="E41" s="129"/>
      <c r="F41" s="129"/>
      <c r="G41" s="130" t="s">
        <v>50</v>
      </c>
      <c r="H41" s="131" t="s">
        <v>51</v>
      </c>
      <c r="I41" s="129"/>
      <c r="J41" s="132">
        <f>SUM(J32:J39)</f>
        <v>0</v>
      </c>
      <c r="K41" s="133"/>
      <c r="L41" s="115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4"/>
      <c r="C42" s="135"/>
      <c r="D42" s="135"/>
      <c r="E42" s="135"/>
      <c r="F42" s="135"/>
      <c r="G42" s="135"/>
      <c r="H42" s="135"/>
      <c r="I42" s="135"/>
      <c r="J42" s="135"/>
      <c r="K42" s="135"/>
      <c r="L42" s="115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6"/>
      <c r="C46" s="137"/>
      <c r="D46" s="137"/>
      <c r="E46" s="137"/>
      <c r="F46" s="137"/>
      <c r="G46" s="137"/>
      <c r="H46" s="137"/>
      <c r="I46" s="137"/>
      <c r="J46" s="137"/>
      <c r="K46" s="137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97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89" t="str">
        <f>E7</f>
        <v>Gymnázium Matyáše Lercha Brno-rekonstrukce části horní zelené střechy</v>
      </c>
      <c r="F50" s="390"/>
      <c r="G50" s="390"/>
      <c r="H50" s="390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92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389" t="s">
        <v>93</v>
      </c>
      <c r="F52" s="391"/>
      <c r="G52" s="391"/>
      <c r="H52" s="391"/>
      <c r="I52" s="38"/>
      <c r="J52" s="38"/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94</v>
      </c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57" t="str">
        <f>E11</f>
        <v>2022/HEX/03-1-11 - D.1.1-Architektonické a stavebně-technické řešení</v>
      </c>
      <c r="F54" s="391"/>
      <c r="G54" s="391"/>
      <c r="H54" s="391"/>
      <c r="I54" s="38"/>
      <c r="J54" s="38"/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22</v>
      </c>
      <c r="D56" s="38"/>
      <c r="E56" s="38"/>
      <c r="F56" s="29" t="str">
        <f>F14</f>
        <v xml:space="preserve"> </v>
      </c>
      <c r="G56" s="38"/>
      <c r="H56" s="38"/>
      <c r="I56" s="31" t="s">
        <v>24</v>
      </c>
      <c r="J56" s="61" t="str">
        <f>IF(J14="","",J14)</f>
        <v>22. 8. 2022</v>
      </c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40.15" customHeight="1">
      <c r="A58" s="36"/>
      <c r="B58" s="37"/>
      <c r="C58" s="31" t="s">
        <v>26</v>
      </c>
      <c r="D58" s="38"/>
      <c r="E58" s="38"/>
      <c r="F58" s="29" t="str">
        <f>E17</f>
        <v>GML Brno</v>
      </c>
      <c r="G58" s="38"/>
      <c r="H58" s="38"/>
      <c r="I58" s="31" t="s">
        <v>32</v>
      </c>
      <c r="J58" s="34" t="str">
        <f>E23</f>
        <v>HEXAPLAN INTERNATIONAL spol. s r.o.</v>
      </c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30</v>
      </c>
      <c r="D59" s="38"/>
      <c r="E59" s="38"/>
      <c r="F59" s="29" t="str">
        <f>IF(E20="","",E20)</f>
        <v>Vyplň údaj</v>
      </c>
      <c r="G59" s="38"/>
      <c r="H59" s="38"/>
      <c r="I59" s="31" t="s">
        <v>35</v>
      </c>
      <c r="J59" s="34" t="str">
        <f>E26</f>
        <v>Ing.A.Hejmalová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8" t="s">
        <v>98</v>
      </c>
      <c r="D61" s="139"/>
      <c r="E61" s="139"/>
      <c r="F61" s="139"/>
      <c r="G61" s="139"/>
      <c r="H61" s="139"/>
      <c r="I61" s="139"/>
      <c r="J61" s="140" t="s">
        <v>99</v>
      </c>
      <c r="K61" s="139"/>
      <c r="L61" s="11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1" t="s">
        <v>71</v>
      </c>
      <c r="D63" s="38"/>
      <c r="E63" s="38"/>
      <c r="F63" s="38"/>
      <c r="G63" s="38"/>
      <c r="H63" s="38"/>
      <c r="I63" s="38"/>
      <c r="J63" s="79">
        <f>J98</f>
        <v>0</v>
      </c>
      <c r="K63" s="38"/>
      <c r="L63" s="11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100</v>
      </c>
    </row>
    <row r="64" spans="1:47" s="9" customFormat="1" ht="24.95" customHeight="1">
      <c r="B64" s="142"/>
      <c r="C64" s="143"/>
      <c r="D64" s="144" t="s">
        <v>101</v>
      </c>
      <c r="E64" s="145"/>
      <c r="F64" s="145"/>
      <c r="G64" s="145"/>
      <c r="H64" s="145"/>
      <c r="I64" s="145"/>
      <c r="J64" s="146">
        <f>J99</f>
        <v>0</v>
      </c>
      <c r="K64" s="143"/>
      <c r="L64" s="147"/>
    </row>
    <row r="65" spans="1:31" s="10" customFormat="1" ht="19.899999999999999" customHeight="1">
      <c r="B65" s="148"/>
      <c r="C65" s="99"/>
      <c r="D65" s="149" t="s">
        <v>102</v>
      </c>
      <c r="E65" s="150"/>
      <c r="F65" s="150"/>
      <c r="G65" s="150"/>
      <c r="H65" s="150"/>
      <c r="I65" s="150"/>
      <c r="J65" s="151">
        <f>J100</f>
        <v>0</v>
      </c>
      <c r="K65" s="99"/>
      <c r="L65" s="152"/>
    </row>
    <row r="66" spans="1:31" s="10" customFormat="1" ht="19.899999999999999" customHeight="1">
      <c r="B66" s="148"/>
      <c r="C66" s="99"/>
      <c r="D66" s="149" t="s">
        <v>103</v>
      </c>
      <c r="E66" s="150"/>
      <c r="F66" s="150"/>
      <c r="G66" s="150"/>
      <c r="H66" s="150"/>
      <c r="I66" s="150"/>
      <c r="J66" s="151">
        <f>J105</f>
        <v>0</v>
      </c>
      <c r="K66" s="99"/>
      <c r="L66" s="152"/>
    </row>
    <row r="67" spans="1:31" s="10" customFormat="1" ht="19.899999999999999" customHeight="1">
      <c r="B67" s="148"/>
      <c r="C67" s="99"/>
      <c r="D67" s="149" t="s">
        <v>104</v>
      </c>
      <c r="E67" s="150"/>
      <c r="F67" s="150"/>
      <c r="G67" s="150"/>
      <c r="H67" s="150"/>
      <c r="I67" s="150"/>
      <c r="J67" s="151">
        <f>J123</f>
        <v>0</v>
      </c>
      <c r="K67" s="99"/>
      <c r="L67" s="152"/>
    </row>
    <row r="68" spans="1:31" s="10" customFormat="1" ht="19.899999999999999" customHeight="1">
      <c r="B68" s="148"/>
      <c r="C68" s="99"/>
      <c r="D68" s="149" t="s">
        <v>105</v>
      </c>
      <c r="E68" s="150"/>
      <c r="F68" s="150"/>
      <c r="G68" s="150"/>
      <c r="H68" s="150"/>
      <c r="I68" s="150"/>
      <c r="J68" s="151">
        <f>J145</f>
        <v>0</v>
      </c>
      <c r="K68" s="99"/>
      <c r="L68" s="152"/>
    </row>
    <row r="69" spans="1:31" s="10" customFormat="1" ht="19.899999999999999" customHeight="1">
      <c r="B69" s="148"/>
      <c r="C69" s="99"/>
      <c r="D69" s="149" t="s">
        <v>106</v>
      </c>
      <c r="E69" s="150"/>
      <c r="F69" s="150"/>
      <c r="G69" s="150"/>
      <c r="H69" s="150"/>
      <c r="I69" s="150"/>
      <c r="J69" s="151">
        <f>J171</f>
        <v>0</v>
      </c>
      <c r="K69" s="99"/>
      <c r="L69" s="152"/>
    </row>
    <row r="70" spans="1:31" s="10" customFormat="1" ht="19.899999999999999" customHeight="1">
      <c r="B70" s="148"/>
      <c r="C70" s="99"/>
      <c r="D70" s="149" t="s">
        <v>107</v>
      </c>
      <c r="E70" s="150"/>
      <c r="F70" s="150"/>
      <c r="G70" s="150"/>
      <c r="H70" s="150"/>
      <c r="I70" s="150"/>
      <c r="J70" s="151">
        <f>J190</f>
        <v>0</v>
      </c>
      <c r="K70" s="99"/>
      <c r="L70" s="152"/>
    </row>
    <row r="71" spans="1:31" s="9" customFormat="1" ht="24.95" customHeight="1">
      <c r="B71" s="142"/>
      <c r="C71" s="143"/>
      <c r="D71" s="144" t="s">
        <v>108</v>
      </c>
      <c r="E71" s="145"/>
      <c r="F71" s="145"/>
      <c r="G71" s="145"/>
      <c r="H71" s="145"/>
      <c r="I71" s="145"/>
      <c r="J71" s="146">
        <f>J193</f>
        <v>0</v>
      </c>
      <c r="K71" s="143"/>
      <c r="L71" s="147"/>
    </row>
    <row r="72" spans="1:31" s="10" customFormat="1" ht="19.899999999999999" customHeight="1">
      <c r="B72" s="148"/>
      <c r="C72" s="99"/>
      <c r="D72" s="149" t="s">
        <v>109</v>
      </c>
      <c r="E72" s="150"/>
      <c r="F72" s="150"/>
      <c r="G72" s="150"/>
      <c r="H72" s="150"/>
      <c r="I72" s="150"/>
      <c r="J72" s="151">
        <f>J194</f>
        <v>0</v>
      </c>
      <c r="K72" s="99"/>
      <c r="L72" s="152"/>
    </row>
    <row r="73" spans="1:31" s="10" customFormat="1" ht="19.899999999999999" customHeight="1">
      <c r="B73" s="148"/>
      <c r="C73" s="99"/>
      <c r="D73" s="149" t="s">
        <v>110</v>
      </c>
      <c r="E73" s="150"/>
      <c r="F73" s="150"/>
      <c r="G73" s="150"/>
      <c r="H73" s="150"/>
      <c r="I73" s="150"/>
      <c r="J73" s="151">
        <f>J378</f>
        <v>0</v>
      </c>
      <c r="K73" s="99"/>
      <c r="L73" s="152"/>
    </row>
    <row r="74" spans="1:31" s="10" customFormat="1" ht="19.899999999999999" customHeight="1">
      <c r="B74" s="148"/>
      <c r="C74" s="99"/>
      <c r="D74" s="149" t="s">
        <v>111</v>
      </c>
      <c r="E74" s="150"/>
      <c r="F74" s="150"/>
      <c r="G74" s="150"/>
      <c r="H74" s="150"/>
      <c r="I74" s="150"/>
      <c r="J74" s="151">
        <f>J434</f>
        <v>0</v>
      </c>
      <c r="K74" s="99"/>
      <c r="L74" s="152"/>
    </row>
    <row r="75" spans="1:31" s="10" customFormat="1" ht="19.899999999999999" customHeight="1">
      <c r="B75" s="148"/>
      <c r="C75" s="99"/>
      <c r="D75" s="149" t="s">
        <v>112</v>
      </c>
      <c r="E75" s="150"/>
      <c r="F75" s="150"/>
      <c r="G75" s="150"/>
      <c r="H75" s="150"/>
      <c r="I75" s="150"/>
      <c r="J75" s="151">
        <f>J447</f>
        <v>0</v>
      </c>
      <c r="K75" s="99"/>
      <c r="L75" s="152"/>
    </row>
    <row r="76" spans="1:31" s="10" customFormat="1" ht="19.899999999999999" customHeight="1">
      <c r="B76" s="148"/>
      <c r="C76" s="99"/>
      <c r="D76" s="149" t="s">
        <v>113</v>
      </c>
      <c r="E76" s="150"/>
      <c r="F76" s="150"/>
      <c r="G76" s="150"/>
      <c r="H76" s="150"/>
      <c r="I76" s="150"/>
      <c r="J76" s="151">
        <f>J461</f>
        <v>0</v>
      </c>
      <c r="K76" s="99"/>
      <c r="L76" s="152"/>
    </row>
    <row r="77" spans="1:31" s="2" customFormat="1" ht="21.75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1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6.95" customHeight="1">
      <c r="A78" s="36"/>
      <c r="B78" s="49"/>
      <c r="C78" s="50"/>
      <c r="D78" s="50"/>
      <c r="E78" s="50"/>
      <c r="F78" s="50"/>
      <c r="G78" s="50"/>
      <c r="H78" s="50"/>
      <c r="I78" s="50"/>
      <c r="J78" s="50"/>
      <c r="K78" s="50"/>
      <c r="L78" s="11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82" spans="1:31" s="2" customFormat="1" ht="6.95" customHeight="1">
      <c r="A82" s="36"/>
      <c r="B82" s="51"/>
      <c r="C82" s="52"/>
      <c r="D82" s="52"/>
      <c r="E82" s="52"/>
      <c r="F82" s="52"/>
      <c r="G82" s="52"/>
      <c r="H82" s="52"/>
      <c r="I82" s="52"/>
      <c r="J82" s="52"/>
      <c r="K82" s="52"/>
      <c r="L82" s="115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31" s="2" customFormat="1" ht="24.95" customHeight="1">
      <c r="A83" s="36"/>
      <c r="B83" s="37"/>
      <c r="C83" s="25" t="s">
        <v>114</v>
      </c>
      <c r="D83" s="38"/>
      <c r="E83" s="38"/>
      <c r="F83" s="38"/>
      <c r="G83" s="38"/>
      <c r="H83" s="38"/>
      <c r="I83" s="38"/>
      <c r="J83" s="38"/>
      <c r="K83" s="38"/>
      <c r="L83" s="115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31" s="2" customFormat="1" ht="6.95" customHeight="1">
      <c r="A84" s="36"/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115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31" s="2" customFormat="1" ht="12" customHeight="1">
      <c r="A85" s="36"/>
      <c r="B85" s="37"/>
      <c r="C85" s="31" t="s">
        <v>16</v>
      </c>
      <c r="D85" s="38"/>
      <c r="E85" s="38"/>
      <c r="F85" s="38"/>
      <c r="G85" s="38"/>
      <c r="H85" s="38"/>
      <c r="I85" s="38"/>
      <c r="J85" s="38"/>
      <c r="K85" s="38"/>
      <c r="L85" s="115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31" s="2" customFormat="1" ht="16.5" customHeight="1">
      <c r="A86" s="36"/>
      <c r="B86" s="37"/>
      <c r="C86" s="38"/>
      <c r="D86" s="38"/>
      <c r="E86" s="389" t="str">
        <f>E7</f>
        <v>Gymnázium Matyáše Lercha Brno-rekonstrukce části horní zelené střechy</v>
      </c>
      <c r="F86" s="390"/>
      <c r="G86" s="390"/>
      <c r="H86" s="390"/>
      <c r="I86" s="38"/>
      <c r="J86" s="38"/>
      <c r="K86" s="38"/>
      <c r="L86" s="115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31" s="1" customFormat="1" ht="12" customHeight="1">
      <c r="B87" s="23"/>
      <c r="C87" s="31" t="s">
        <v>92</v>
      </c>
      <c r="D87" s="24"/>
      <c r="E87" s="24"/>
      <c r="F87" s="24"/>
      <c r="G87" s="24"/>
      <c r="H87" s="24"/>
      <c r="I87" s="24"/>
      <c r="J87" s="24"/>
      <c r="K87" s="24"/>
      <c r="L87" s="22"/>
    </row>
    <row r="88" spans="1:31" s="2" customFormat="1" ht="16.5" customHeight="1">
      <c r="A88" s="36"/>
      <c r="B88" s="37"/>
      <c r="C88" s="38"/>
      <c r="D88" s="38"/>
      <c r="E88" s="389" t="s">
        <v>93</v>
      </c>
      <c r="F88" s="391"/>
      <c r="G88" s="391"/>
      <c r="H88" s="391"/>
      <c r="I88" s="38"/>
      <c r="J88" s="38"/>
      <c r="K88" s="38"/>
      <c r="L88" s="115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31" s="2" customFormat="1" ht="12" customHeight="1">
      <c r="A89" s="36"/>
      <c r="B89" s="37"/>
      <c r="C89" s="31" t="s">
        <v>94</v>
      </c>
      <c r="D89" s="38"/>
      <c r="E89" s="38"/>
      <c r="F89" s="38"/>
      <c r="G89" s="38"/>
      <c r="H89" s="38"/>
      <c r="I89" s="38"/>
      <c r="J89" s="38"/>
      <c r="K89" s="38"/>
      <c r="L89" s="115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31" s="2" customFormat="1" ht="16.5" customHeight="1">
      <c r="A90" s="36"/>
      <c r="B90" s="37"/>
      <c r="C90" s="38"/>
      <c r="D90" s="38"/>
      <c r="E90" s="357" t="str">
        <f>E11</f>
        <v>2022/HEX/03-1-11 - D.1.1-Architektonické a stavebně-technické řešení</v>
      </c>
      <c r="F90" s="391"/>
      <c r="G90" s="391"/>
      <c r="H90" s="391"/>
      <c r="I90" s="38"/>
      <c r="J90" s="38"/>
      <c r="K90" s="38"/>
      <c r="L90" s="115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31" s="2" customFormat="1" ht="6.95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115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31" s="2" customFormat="1" ht="12" customHeight="1">
      <c r="A92" s="36"/>
      <c r="B92" s="37"/>
      <c r="C92" s="31" t="s">
        <v>22</v>
      </c>
      <c r="D92" s="38"/>
      <c r="E92" s="38"/>
      <c r="F92" s="29" t="str">
        <f>F14</f>
        <v xml:space="preserve"> </v>
      </c>
      <c r="G92" s="38"/>
      <c r="H92" s="38"/>
      <c r="I92" s="31" t="s">
        <v>24</v>
      </c>
      <c r="J92" s="61" t="str">
        <f>IF(J14="","",J14)</f>
        <v>22. 8. 2022</v>
      </c>
      <c r="K92" s="38"/>
      <c r="L92" s="115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31" s="2" customFormat="1" ht="6.95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115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pans="1:31" s="2" customFormat="1" ht="40.15" customHeight="1">
      <c r="A94" s="36"/>
      <c r="B94" s="37"/>
      <c r="C94" s="31" t="s">
        <v>26</v>
      </c>
      <c r="D94" s="38"/>
      <c r="E94" s="38"/>
      <c r="F94" s="29" t="str">
        <f>E17</f>
        <v>GML Brno</v>
      </c>
      <c r="G94" s="38"/>
      <c r="H94" s="38"/>
      <c r="I94" s="31" t="s">
        <v>32</v>
      </c>
      <c r="J94" s="34" t="str">
        <f>E23</f>
        <v>HEXAPLAN INTERNATIONAL spol. s r.o.</v>
      </c>
      <c r="K94" s="38"/>
      <c r="L94" s="115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pans="1:31" s="2" customFormat="1" ht="15.2" customHeight="1">
      <c r="A95" s="36"/>
      <c r="B95" s="37"/>
      <c r="C95" s="31" t="s">
        <v>30</v>
      </c>
      <c r="D95" s="38"/>
      <c r="E95" s="38"/>
      <c r="F95" s="29" t="str">
        <f>IF(E20="","",E20)</f>
        <v>Vyplň údaj</v>
      </c>
      <c r="G95" s="38"/>
      <c r="H95" s="38"/>
      <c r="I95" s="31" t="s">
        <v>35</v>
      </c>
      <c r="J95" s="34" t="str">
        <f>E26</f>
        <v>Ing.A.Hejmalová</v>
      </c>
      <c r="K95" s="38"/>
      <c r="L95" s="115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pans="1:31" s="2" customFormat="1" ht="10.35" customHeight="1">
      <c r="A96" s="36"/>
      <c r="B96" s="37"/>
      <c r="C96" s="38"/>
      <c r="D96" s="38"/>
      <c r="E96" s="38"/>
      <c r="F96" s="38"/>
      <c r="G96" s="38"/>
      <c r="H96" s="38"/>
      <c r="I96" s="38"/>
      <c r="J96" s="38"/>
      <c r="K96" s="38"/>
      <c r="L96" s="115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pans="1:65" s="11" customFormat="1" ht="29.25" customHeight="1">
      <c r="A97" s="153"/>
      <c r="B97" s="154"/>
      <c r="C97" s="155" t="s">
        <v>115</v>
      </c>
      <c r="D97" s="156" t="s">
        <v>58</v>
      </c>
      <c r="E97" s="156" t="s">
        <v>54</v>
      </c>
      <c r="F97" s="156" t="s">
        <v>55</v>
      </c>
      <c r="G97" s="156" t="s">
        <v>116</v>
      </c>
      <c r="H97" s="156" t="s">
        <v>117</v>
      </c>
      <c r="I97" s="156" t="s">
        <v>118</v>
      </c>
      <c r="J97" s="156" t="s">
        <v>99</v>
      </c>
      <c r="K97" s="157" t="s">
        <v>119</v>
      </c>
      <c r="L97" s="158"/>
      <c r="M97" s="70" t="s">
        <v>21</v>
      </c>
      <c r="N97" s="71" t="s">
        <v>43</v>
      </c>
      <c r="O97" s="71" t="s">
        <v>120</v>
      </c>
      <c r="P97" s="71" t="s">
        <v>121</v>
      </c>
      <c r="Q97" s="71" t="s">
        <v>122</v>
      </c>
      <c r="R97" s="71" t="s">
        <v>123</v>
      </c>
      <c r="S97" s="71" t="s">
        <v>124</v>
      </c>
      <c r="T97" s="72" t="s">
        <v>125</v>
      </c>
      <c r="U97" s="153"/>
      <c r="V97" s="153"/>
      <c r="W97" s="153"/>
      <c r="X97" s="153"/>
      <c r="Y97" s="153"/>
      <c r="Z97" s="153"/>
      <c r="AA97" s="153"/>
      <c r="AB97" s="153"/>
      <c r="AC97" s="153"/>
      <c r="AD97" s="153"/>
      <c r="AE97" s="153"/>
    </row>
    <row r="98" spans="1:65" s="2" customFormat="1" ht="22.9" customHeight="1">
      <c r="A98" s="36"/>
      <c r="B98" s="37"/>
      <c r="C98" s="77" t="s">
        <v>126</v>
      </c>
      <c r="D98" s="38"/>
      <c r="E98" s="38"/>
      <c r="F98" s="38"/>
      <c r="G98" s="38"/>
      <c r="H98" s="38"/>
      <c r="I98" s="38"/>
      <c r="J98" s="159">
        <f>BK98</f>
        <v>0</v>
      </c>
      <c r="K98" s="38"/>
      <c r="L98" s="41"/>
      <c r="M98" s="73"/>
      <c r="N98" s="160"/>
      <c r="O98" s="74"/>
      <c r="P98" s="161">
        <f>P99+P193</f>
        <v>0</v>
      </c>
      <c r="Q98" s="74"/>
      <c r="R98" s="161">
        <f>R99+R193</f>
        <v>71.333796090000007</v>
      </c>
      <c r="S98" s="74"/>
      <c r="T98" s="162">
        <f>T99+T193</f>
        <v>56.136911099999999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9" t="s">
        <v>72</v>
      </c>
      <c r="AU98" s="19" t="s">
        <v>100</v>
      </c>
      <c r="BK98" s="163">
        <f>BK99+BK193</f>
        <v>0</v>
      </c>
    </row>
    <row r="99" spans="1:65" s="12" customFormat="1" ht="25.9" customHeight="1">
      <c r="B99" s="164"/>
      <c r="C99" s="165"/>
      <c r="D99" s="166" t="s">
        <v>72</v>
      </c>
      <c r="E99" s="167" t="s">
        <v>127</v>
      </c>
      <c r="F99" s="167" t="s">
        <v>128</v>
      </c>
      <c r="G99" s="165"/>
      <c r="H99" s="165"/>
      <c r="I99" s="168"/>
      <c r="J99" s="169">
        <f>BK99</f>
        <v>0</v>
      </c>
      <c r="K99" s="165"/>
      <c r="L99" s="170"/>
      <c r="M99" s="171"/>
      <c r="N99" s="172"/>
      <c r="O99" s="172"/>
      <c r="P99" s="173">
        <f>P100+P105+P123+P145+P171+P190</f>
        <v>0</v>
      </c>
      <c r="Q99" s="172"/>
      <c r="R99" s="173">
        <f>R100+R105+R123+R145+R171+R190</f>
        <v>3.5752841700000002</v>
      </c>
      <c r="S99" s="172"/>
      <c r="T99" s="174">
        <f>T100+T105+T123+T145+T171+T190</f>
        <v>0.54</v>
      </c>
      <c r="AR99" s="175" t="s">
        <v>80</v>
      </c>
      <c r="AT99" s="176" t="s">
        <v>72</v>
      </c>
      <c r="AU99" s="176" t="s">
        <v>73</v>
      </c>
      <c r="AY99" s="175" t="s">
        <v>129</v>
      </c>
      <c r="BK99" s="177">
        <f>BK100+BK105+BK123+BK145+BK171+BK190</f>
        <v>0</v>
      </c>
    </row>
    <row r="100" spans="1:65" s="12" customFormat="1" ht="22.9" customHeight="1">
      <c r="B100" s="164"/>
      <c r="C100" s="165"/>
      <c r="D100" s="166" t="s">
        <v>72</v>
      </c>
      <c r="E100" s="178" t="s">
        <v>130</v>
      </c>
      <c r="F100" s="178" t="s">
        <v>131</v>
      </c>
      <c r="G100" s="165"/>
      <c r="H100" s="165"/>
      <c r="I100" s="168"/>
      <c r="J100" s="179">
        <f>BK100</f>
        <v>0</v>
      </c>
      <c r="K100" s="165"/>
      <c r="L100" s="170"/>
      <c r="M100" s="171"/>
      <c r="N100" s="172"/>
      <c r="O100" s="172"/>
      <c r="P100" s="173">
        <f>SUM(P101:P104)</f>
        <v>0</v>
      </c>
      <c r="Q100" s="172"/>
      <c r="R100" s="173">
        <f>SUM(R101:R104)</f>
        <v>1.4976039999999999</v>
      </c>
      <c r="S100" s="172"/>
      <c r="T100" s="174">
        <f>SUM(T101:T104)</f>
        <v>0</v>
      </c>
      <c r="AR100" s="175" t="s">
        <v>80</v>
      </c>
      <c r="AT100" s="176" t="s">
        <v>72</v>
      </c>
      <c r="AU100" s="176" t="s">
        <v>80</v>
      </c>
      <c r="AY100" s="175" t="s">
        <v>129</v>
      </c>
      <c r="BK100" s="177">
        <f>SUM(BK101:BK104)</f>
        <v>0</v>
      </c>
    </row>
    <row r="101" spans="1:65" s="2" customFormat="1" ht="24.2" customHeight="1">
      <c r="A101" s="36"/>
      <c r="B101" s="37"/>
      <c r="C101" s="180" t="s">
        <v>80</v>
      </c>
      <c r="D101" s="180" t="s">
        <v>132</v>
      </c>
      <c r="E101" s="181" t="s">
        <v>133</v>
      </c>
      <c r="F101" s="182" t="s">
        <v>134</v>
      </c>
      <c r="G101" s="183" t="s">
        <v>135</v>
      </c>
      <c r="H101" s="184">
        <v>8.6</v>
      </c>
      <c r="I101" s="185"/>
      <c r="J101" s="186">
        <f>ROUND(I101*H101,2)</f>
        <v>0</v>
      </c>
      <c r="K101" s="182" t="s">
        <v>136</v>
      </c>
      <c r="L101" s="41"/>
      <c r="M101" s="187" t="s">
        <v>21</v>
      </c>
      <c r="N101" s="188" t="s">
        <v>44</v>
      </c>
      <c r="O101" s="66"/>
      <c r="P101" s="189">
        <f>O101*H101</f>
        <v>0</v>
      </c>
      <c r="Q101" s="189">
        <v>0.17413999999999999</v>
      </c>
      <c r="R101" s="189">
        <f>Q101*H101</f>
        <v>1.4976039999999999</v>
      </c>
      <c r="S101" s="189">
        <v>0</v>
      </c>
      <c r="T101" s="190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191" t="s">
        <v>137</v>
      </c>
      <c r="AT101" s="191" t="s">
        <v>132</v>
      </c>
      <c r="AU101" s="191" t="s">
        <v>82</v>
      </c>
      <c r="AY101" s="19" t="s">
        <v>129</v>
      </c>
      <c r="BE101" s="192">
        <f>IF(N101="základní",J101,0)</f>
        <v>0</v>
      </c>
      <c r="BF101" s="192">
        <f>IF(N101="snížená",J101,0)</f>
        <v>0</v>
      </c>
      <c r="BG101" s="192">
        <f>IF(N101="zákl. přenesená",J101,0)</f>
        <v>0</v>
      </c>
      <c r="BH101" s="192">
        <f>IF(N101="sníž. přenesená",J101,0)</f>
        <v>0</v>
      </c>
      <c r="BI101" s="192">
        <f>IF(N101="nulová",J101,0)</f>
        <v>0</v>
      </c>
      <c r="BJ101" s="19" t="s">
        <v>80</v>
      </c>
      <c r="BK101" s="192">
        <f>ROUND(I101*H101,2)</f>
        <v>0</v>
      </c>
      <c r="BL101" s="19" t="s">
        <v>137</v>
      </c>
      <c r="BM101" s="191" t="s">
        <v>138</v>
      </c>
    </row>
    <row r="102" spans="1:65" s="2" customFormat="1" ht="11.25">
      <c r="A102" s="36"/>
      <c r="B102" s="37"/>
      <c r="C102" s="38"/>
      <c r="D102" s="193" t="s">
        <v>139</v>
      </c>
      <c r="E102" s="38"/>
      <c r="F102" s="194" t="s">
        <v>140</v>
      </c>
      <c r="G102" s="38"/>
      <c r="H102" s="38"/>
      <c r="I102" s="195"/>
      <c r="J102" s="38"/>
      <c r="K102" s="38"/>
      <c r="L102" s="41"/>
      <c r="M102" s="196"/>
      <c r="N102" s="197"/>
      <c r="O102" s="66"/>
      <c r="P102" s="66"/>
      <c r="Q102" s="66"/>
      <c r="R102" s="66"/>
      <c r="S102" s="66"/>
      <c r="T102" s="67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T102" s="19" t="s">
        <v>139</v>
      </c>
      <c r="AU102" s="19" t="s">
        <v>82</v>
      </c>
    </row>
    <row r="103" spans="1:65" s="13" customFormat="1" ht="11.25">
      <c r="B103" s="198"/>
      <c r="C103" s="199"/>
      <c r="D103" s="200" t="s">
        <v>141</v>
      </c>
      <c r="E103" s="201" t="s">
        <v>21</v>
      </c>
      <c r="F103" s="202" t="s">
        <v>142</v>
      </c>
      <c r="G103" s="199"/>
      <c r="H103" s="203">
        <v>8.6</v>
      </c>
      <c r="I103" s="204"/>
      <c r="J103" s="199"/>
      <c r="K103" s="199"/>
      <c r="L103" s="205"/>
      <c r="M103" s="206"/>
      <c r="N103" s="207"/>
      <c r="O103" s="207"/>
      <c r="P103" s="207"/>
      <c r="Q103" s="207"/>
      <c r="R103" s="207"/>
      <c r="S103" s="207"/>
      <c r="T103" s="208"/>
      <c r="AT103" s="209" t="s">
        <v>141</v>
      </c>
      <c r="AU103" s="209" t="s">
        <v>82</v>
      </c>
      <c r="AV103" s="13" t="s">
        <v>82</v>
      </c>
      <c r="AW103" s="13" t="s">
        <v>34</v>
      </c>
      <c r="AX103" s="13" t="s">
        <v>73</v>
      </c>
      <c r="AY103" s="209" t="s">
        <v>129</v>
      </c>
    </row>
    <row r="104" spans="1:65" s="14" customFormat="1" ht="11.25">
      <c r="B104" s="210"/>
      <c r="C104" s="211"/>
      <c r="D104" s="200" t="s">
        <v>141</v>
      </c>
      <c r="E104" s="212" t="s">
        <v>21</v>
      </c>
      <c r="F104" s="213" t="s">
        <v>143</v>
      </c>
      <c r="G104" s="211"/>
      <c r="H104" s="214">
        <v>8.6</v>
      </c>
      <c r="I104" s="215"/>
      <c r="J104" s="211"/>
      <c r="K104" s="211"/>
      <c r="L104" s="216"/>
      <c r="M104" s="217"/>
      <c r="N104" s="218"/>
      <c r="O104" s="218"/>
      <c r="P104" s="218"/>
      <c r="Q104" s="218"/>
      <c r="R104" s="218"/>
      <c r="S104" s="218"/>
      <c r="T104" s="219"/>
      <c r="AT104" s="220" t="s">
        <v>141</v>
      </c>
      <c r="AU104" s="220" t="s">
        <v>82</v>
      </c>
      <c r="AV104" s="14" t="s">
        <v>130</v>
      </c>
      <c r="AW104" s="14" t="s">
        <v>34</v>
      </c>
      <c r="AX104" s="14" t="s">
        <v>80</v>
      </c>
      <c r="AY104" s="220" t="s">
        <v>129</v>
      </c>
    </row>
    <row r="105" spans="1:65" s="12" customFormat="1" ht="22.9" customHeight="1">
      <c r="B105" s="164"/>
      <c r="C105" s="165"/>
      <c r="D105" s="166" t="s">
        <v>72</v>
      </c>
      <c r="E105" s="178" t="s">
        <v>137</v>
      </c>
      <c r="F105" s="178" t="s">
        <v>144</v>
      </c>
      <c r="G105" s="165"/>
      <c r="H105" s="165"/>
      <c r="I105" s="168"/>
      <c r="J105" s="179">
        <f>BK105</f>
        <v>0</v>
      </c>
      <c r="K105" s="165"/>
      <c r="L105" s="170"/>
      <c r="M105" s="171"/>
      <c r="N105" s="172"/>
      <c r="O105" s="172"/>
      <c r="P105" s="173">
        <f>SUM(P106:P122)</f>
        <v>0</v>
      </c>
      <c r="Q105" s="172"/>
      <c r="R105" s="173">
        <f>SUM(R106:R122)</f>
        <v>1.6908796500000001</v>
      </c>
      <c r="S105" s="172"/>
      <c r="T105" s="174">
        <f>SUM(T106:T122)</f>
        <v>0</v>
      </c>
      <c r="AR105" s="175" t="s">
        <v>80</v>
      </c>
      <c r="AT105" s="176" t="s">
        <v>72</v>
      </c>
      <c r="AU105" s="176" t="s">
        <v>80</v>
      </c>
      <c r="AY105" s="175" t="s">
        <v>129</v>
      </c>
      <c r="BK105" s="177">
        <f>SUM(BK106:BK122)</f>
        <v>0</v>
      </c>
    </row>
    <row r="106" spans="1:65" s="2" customFormat="1" ht="16.5" customHeight="1">
      <c r="A106" s="36"/>
      <c r="B106" s="37"/>
      <c r="C106" s="180" t="s">
        <v>82</v>
      </c>
      <c r="D106" s="180" t="s">
        <v>132</v>
      </c>
      <c r="E106" s="181" t="s">
        <v>145</v>
      </c>
      <c r="F106" s="182" t="s">
        <v>146</v>
      </c>
      <c r="G106" s="183" t="s">
        <v>147</v>
      </c>
      <c r="H106" s="184">
        <v>0.64500000000000002</v>
      </c>
      <c r="I106" s="185"/>
      <c r="J106" s="186">
        <f>ROUND(I106*H106,2)</f>
        <v>0</v>
      </c>
      <c r="K106" s="182" t="s">
        <v>136</v>
      </c>
      <c r="L106" s="41"/>
      <c r="M106" s="187" t="s">
        <v>21</v>
      </c>
      <c r="N106" s="188" t="s">
        <v>44</v>
      </c>
      <c r="O106" s="66"/>
      <c r="P106" s="189">
        <f>O106*H106</f>
        <v>0</v>
      </c>
      <c r="Q106" s="189">
        <v>2.5019800000000001</v>
      </c>
      <c r="R106" s="189">
        <f>Q106*H106</f>
        <v>1.6137771000000001</v>
      </c>
      <c r="S106" s="189">
        <v>0</v>
      </c>
      <c r="T106" s="190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91" t="s">
        <v>137</v>
      </c>
      <c r="AT106" s="191" t="s">
        <v>132</v>
      </c>
      <c r="AU106" s="191" t="s">
        <v>82</v>
      </c>
      <c r="AY106" s="19" t="s">
        <v>129</v>
      </c>
      <c r="BE106" s="192">
        <f>IF(N106="základní",J106,0)</f>
        <v>0</v>
      </c>
      <c r="BF106" s="192">
        <f>IF(N106="snížená",J106,0)</f>
        <v>0</v>
      </c>
      <c r="BG106" s="192">
        <f>IF(N106="zákl. přenesená",J106,0)</f>
        <v>0</v>
      </c>
      <c r="BH106" s="192">
        <f>IF(N106="sníž. přenesená",J106,0)</f>
        <v>0</v>
      </c>
      <c r="BI106" s="192">
        <f>IF(N106="nulová",J106,0)</f>
        <v>0</v>
      </c>
      <c r="BJ106" s="19" t="s">
        <v>80</v>
      </c>
      <c r="BK106" s="192">
        <f>ROUND(I106*H106,2)</f>
        <v>0</v>
      </c>
      <c r="BL106" s="19" t="s">
        <v>137</v>
      </c>
      <c r="BM106" s="191" t="s">
        <v>148</v>
      </c>
    </row>
    <row r="107" spans="1:65" s="2" customFormat="1" ht="11.25">
      <c r="A107" s="36"/>
      <c r="B107" s="37"/>
      <c r="C107" s="38"/>
      <c r="D107" s="193" t="s">
        <v>139</v>
      </c>
      <c r="E107" s="38"/>
      <c r="F107" s="194" t="s">
        <v>149</v>
      </c>
      <c r="G107" s="38"/>
      <c r="H107" s="38"/>
      <c r="I107" s="195"/>
      <c r="J107" s="38"/>
      <c r="K107" s="38"/>
      <c r="L107" s="41"/>
      <c r="M107" s="196"/>
      <c r="N107" s="197"/>
      <c r="O107" s="66"/>
      <c r="P107" s="66"/>
      <c r="Q107" s="66"/>
      <c r="R107" s="66"/>
      <c r="S107" s="66"/>
      <c r="T107" s="67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9" t="s">
        <v>139</v>
      </c>
      <c r="AU107" s="19" t="s">
        <v>82</v>
      </c>
    </row>
    <row r="108" spans="1:65" s="13" customFormat="1" ht="11.25">
      <c r="B108" s="198"/>
      <c r="C108" s="199"/>
      <c r="D108" s="200" t="s">
        <v>141</v>
      </c>
      <c r="E108" s="201" t="s">
        <v>21</v>
      </c>
      <c r="F108" s="202" t="s">
        <v>150</v>
      </c>
      <c r="G108" s="199"/>
      <c r="H108" s="203">
        <v>0.64500000000000002</v>
      </c>
      <c r="I108" s="204"/>
      <c r="J108" s="199"/>
      <c r="K108" s="199"/>
      <c r="L108" s="205"/>
      <c r="M108" s="206"/>
      <c r="N108" s="207"/>
      <c r="O108" s="207"/>
      <c r="P108" s="207"/>
      <c r="Q108" s="207"/>
      <c r="R108" s="207"/>
      <c r="S108" s="207"/>
      <c r="T108" s="208"/>
      <c r="AT108" s="209" t="s">
        <v>141</v>
      </c>
      <c r="AU108" s="209" t="s">
        <v>82</v>
      </c>
      <c r="AV108" s="13" t="s">
        <v>82</v>
      </c>
      <c r="AW108" s="13" t="s">
        <v>34</v>
      </c>
      <c r="AX108" s="13" t="s">
        <v>73</v>
      </c>
      <c r="AY108" s="209" t="s">
        <v>129</v>
      </c>
    </row>
    <row r="109" spans="1:65" s="14" customFormat="1" ht="11.25">
      <c r="B109" s="210"/>
      <c r="C109" s="211"/>
      <c r="D109" s="200" t="s">
        <v>141</v>
      </c>
      <c r="E109" s="212" t="s">
        <v>21</v>
      </c>
      <c r="F109" s="213" t="s">
        <v>143</v>
      </c>
      <c r="G109" s="211"/>
      <c r="H109" s="214">
        <v>0.64500000000000002</v>
      </c>
      <c r="I109" s="215"/>
      <c r="J109" s="211"/>
      <c r="K109" s="211"/>
      <c r="L109" s="216"/>
      <c r="M109" s="217"/>
      <c r="N109" s="218"/>
      <c r="O109" s="218"/>
      <c r="P109" s="218"/>
      <c r="Q109" s="218"/>
      <c r="R109" s="218"/>
      <c r="S109" s="218"/>
      <c r="T109" s="219"/>
      <c r="AT109" s="220" t="s">
        <v>141</v>
      </c>
      <c r="AU109" s="220" t="s">
        <v>82</v>
      </c>
      <c r="AV109" s="14" t="s">
        <v>130</v>
      </c>
      <c r="AW109" s="14" t="s">
        <v>34</v>
      </c>
      <c r="AX109" s="14" t="s">
        <v>80</v>
      </c>
      <c r="AY109" s="220" t="s">
        <v>129</v>
      </c>
    </row>
    <row r="110" spans="1:65" s="2" customFormat="1" ht="16.5" customHeight="1">
      <c r="A110" s="36"/>
      <c r="B110" s="37"/>
      <c r="C110" s="180" t="s">
        <v>130</v>
      </c>
      <c r="D110" s="180" t="s">
        <v>132</v>
      </c>
      <c r="E110" s="181" t="s">
        <v>151</v>
      </c>
      <c r="F110" s="182" t="s">
        <v>152</v>
      </c>
      <c r="G110" s="183" t="s">
        <v>135</v>
      </c>
      <c r="H110" s="184">
        <v>5.16</v>
      </c>
      <c r="I110" s="185"/>
      <c r="J110" s="186">
        <f>ROUND(I110*H110,2)</f>
        <v>0</v>
      </c>
      <c r="K110" s="182" t="s">
        <v>136</v>
      </c>
      <c r="L110" s="41"/>
      <c r="M110" s="187" t="s">
        <v>21</v>
      </c>
      <c r="N110" s="188" t="s">
        <v>44</v>
      </c>
      <c r="O110" s="66"/>
      <c r="P110" s="189">
        <f>O110*H110</f>
        <v>0</v>
      </c>
      <c r="Q110" s="189">
        <v>5.7600000000000004E-3</v>
      </c>
      <c r="R110" s="189">
        <f>Q110*H110</f>
        <v>2.9721600000000004E-2</v>
      </c>
      <c r="S110" s="189">
        <v>0</v>
      </c>
      <c r="T110" s="190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91" t="s">
        <v>137</v>
      </c>
      <c r="AT110" s="191" t="s">
        <v>132</v>
      </c>
      <c r="AU110" s="191" t="s">
        <v>82</v>
      </c>
      <c r="AY110" s="19" t="s">
        <v>129</v>
      </c>
      <c r="BE110" s="192">
        <f>IF(N110="základní",J110,0)</f>
        <v>0</v>
      </c>
      <c r="BF110" s="192">
        <f>IF(N110="snížená",J110,0)</f>
        <v>0</v>
      </c>
      <c r="BG110" s="192">
        <f>IF(N110="zákl. přenesená",J110,0)</f>
        <v>0</v>
      </c>
      <c r="BH110" s="192">
        <f>IF(N110="sníž. přenesená",J110,0)</f>
        <v>0</v>
      </c>
      <c r="BI110" s="192">
        <f>IF(N110="nulová",J110,0)</f>
        <v>0</v>
      </c>
      <c r="BJ110" s="19" t="s">
        <v>80</v>
      </c>
      <c r="BK110" s="192">
        <f>ROUND(I110*H110,2)</f>
        <v>0</v>
      </c>
      <c r="BL110" s="19" t="s">
        <v>137</v>
      </c>
      <c r="BM110" s="191" t="s">
        <v>153</v>
      </c>
    </row>
    <row r="111" spans="1:65" s="2" customFormat="1" ht="11.25">
      <c r="A111" s="36"/>
      <c r="B111" s="37"/>
      <c r="C111" s="38"/>
      <c r="D111" s="193" t="s">
        <v>139</v>
      </c>
      <c r="E111" s="38"/>
      <c r="F111" s="194" t="s">
        <v>154</v>
      </c>
      <c r="G111" s="38"/>
      <c r="H111" s="38"/>
      <c r="I111" s="195"/>
      <c r="J111" s="38"/>
      <c r="K111" s="38"/>
      <c r="L111" s="41"/>
      <c r="M111" s="196"/>
      <c r="N111" s="197"/>
      <c r="O111" s="66"/>
      <c r="P111" s="66"/>
      <c r="Q111" s="66"/>
      <c r="R111" s="66"/>
      <c r="S111" s="66"/>
      <c r="T111" s="67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9" t="s">
        <v>139</v>
      </c>
      <c r="AU111" s="19" t="s">
        <v>82</v>
      </c>
    </row>
    <row r="112" spans="1:65" s="13" customFormat="1" ht="11.25">
      <c r="B112" s="198"/>
      <c r="C112" s="199"/>
      <c r="D112" s="200" t="s">
        <v>141</v>
      </c>
      <c r="E112" s="201" t="s">
        <v>21</v>
      </c>
      <c r="F112" s="202" t="s">
        <v>155</v>
      </c>
      <c r="G112" s="199"/>
      <c r="H112" s="203">
        <v>5.16</v>
      </c>
      <c r="I112" s="204"/>
      <c r="J112" s="199"/>
      <c r="K112" s="199"/>
      <c r="L112" s="205"/>
      <c r="M112" s="206"/>
      <c r="N112" s="207"/>
      <c r="O112" s="207"/>
      <c r="P112" s="207"/>
      <c r="Q112" s="207"/>
      <c r="R112" s="207"/>
      <c r="S112" s="207"/>
      <c r="T112" s="208"/>
      <c r="AT112" s="209" t="s">
        <v>141</v>
      </c>
      <c r="AU112" s="209" t="s">
        <v>82</v>
      </c>
      <c r="AV112" s="13" t="s">
        <v>82</v>
      </c>
      <c r="AW112" s="13" t="s">
        <v>34</v>
      </c>
      <c r="AX112" s="13" t="s">
        <v>73</v>
      </c>
      <c r="AY112" s="209" t="s">
        <v>129</v>
      </c>
    </row>
    <row r="113" spans="1:65" s="14" customFormat="1" ht="11.25">
      <c r="B113" s="210"/>
      <c r="C113" s="211"/>
      <c r="D113" s="200" t="s">
        <v>141</v>
      </c>
      <c r="E113" s="212" t="s">
        <v>21</v>
      </c>
      <c r="F113" s="213" t="s">
        <v>143</v>
      </c>
      <c r="G113" s="211"/>
      <c r="H113" s="214">
        <v>5.16</v>
      </c>
      <c r="I113" s="215"/>
      <c r="J113" s="211"/>
      <c r="K113" s="211"/>
      <c r="L113" s="216"/>
      <c r="M113" s="217"/>
      <c r="N113" s="218"/>
      <c r="O113" s="218"/>
      <c r="P113" s="218"/>
      <c r="Q113" s="218"/>
      <c r="R113" s="218"/>
      <c r="S113" s="218"/>
      <c r="T113" s="219"/>
      <c r="AT113" s="220" t="s">
        <v>141</v>
      </c>
      <c r="AU113" s="220" t="s">
        <v>82</v>
      </c>
      <c r="AV113" s="14" t="s">
        <v>130</v>
      </c>
      <c r="AW113" s="14" t="s">
        <v>34</v>
      </c>
      <c r="AX113" s="14" t="s">
        <v>80</v>
      </c>
      <c r="AY113" s="220" t="s">
        <v>129</v>
      </c>
    </row>
    <row r="114" spans="1:65" s="2" customFormat="1" ht="16.5" customHeight="1">
      <c r="A114" s="36"/>
      <c r="B114" s="37"/>
      <c r="C114" s="180" t="s">
        <v>137</v>
      </c>
      <c r="D114" s="180" t="s">
        <v>132</v>
      </c>
      <c r="E114" s="181" t="s">
        <v>156</v>
      </c>
      <c r="F114" s="182" t="s">
        <v>157</v>
      </c>
      <c r="G114" s="183" t="s">
        <v>135</v>
      </c>
      <c r="H114" s="184">
        <v>5.16</v>
      </c>
      <c r="I114" s="185"/>
      <c r="J114" s="186">
        <f>ROUND(I114*H114,2)</f>
        <v>0</v>
      </c>
      <c r="K114" s="182" t="s">
        <v>136</v>
      </c>
      <c r="L114" s="41"/>
      <c r="M114" s="187" t="s">
        <v>21</v>
      </c>
      <c r="N114" s="188" t="s">
        <v>44</v>
      </c>
      <c r="O114" s="66"/>
      <c r="P114" s="189">
        <f>O114*H114</f>
        <v>0</v>
      </c>
      <c r="Q114" s="189">
        <v>0</v>
      </c>
      <c r="R114" s="189">
        <f>Q114*H114</f>
        <v>0</v>
      </c>
      <c r="S114" s="189">
        <v>0</v>
      </c>
      <c r="T114" s="190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191" t="s">
        <v>137</v>
      </c>
      <c r="AT114" s="191" t="s">
        <v>132</v>
      </c>
      <c r="AU114" s="191" t="s">
        <v>82</v>
      </c>
      <c r="AY114" s="19" t="s">
        <v>129</v>
      </c>
      <c r="BE114" s="192">
        <f>IF(N114="základní",J114,0)</f>
        <v>0</v>
      </c>
      <c r="BF114" s="192">
        <f>IF(N114="snížená",J114,0)</f>
        <v>0</v>
      </c>
      <c r="BG114" s="192">
        <f>IF(N114="zákl. přenesená",J114,0)</f>
        <v>0</v>
      </c>
      <c r="BH114" s="192">
        <f>IF(N114="sníž. přenesená",J114,0)</f>
        <v>0</v>
      </c>
      <c r="BI114" s="192">
        <f>IF(N114="nulová",J114,0)</f>
        <v>0</v>
      </c>
      <c r="BJ114" s="19" t="s">
        <v>80</v>
      </c>
      <c r="BK114" s="192">
        <f>ROUND(I114*H114,2)</f>
        <v>0</v>
      </c>
      <c r="BL114" s="19" t="s">
        <v>137</v>
      </c>
      <c r="BM114" s="191" t="s">
        <v>158</v>
      </c>
    </row>
    <row r="115" spans="1:65" s="2" customFormat="1" ht="11.25">
      <c r="A115" s="36"/>
      <c r="B115" s="37"/>
      <c r="C115" s="38"/>
      <c r="D115" s="193" t="s">
        <v>139</v>
      </c>
      <c r="E115" s="38"/>
      <c r="F115" s="194" t="s">
        <v>159</v>
      </c>
      <c r="G115" s="38"/>
      <c r="H115" s="38"/>
      <c r="I115" s="195"/>
      <c r="J115" s="38"/>
      <c r="K115" s="38"/>
      <c r="L115" s="41"/>
      <c r="M115" s="196"/>
      <c r="N115" s="197"/>
      <c r="O115" s="66"/>
      <c r="P115" s="66"/>
      <c r="Q115" s="66"/>
      <c r="R115" s="66"/>
      <c r="S115" s="66"/>
      <c r="T115" s="67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T115" s="19" t="s">
        <v>139</v>
      </c>
      <c r="AU115" s="19" t="s">
        <v>82</v>
      </c>
    </row>
    <row r="116" spans="1:65" s="13" customFormat="1" ht="11.25">
      <c r="B116" s="198"/>
      <c r="C116" s="199"/>
      <c r="D116" s="200" t="s">
        <v>141</v>
      </c>
      <c r="E116" s="201" t="s">
        <v>21</v>
      </c>
      <c r="F116" s="202" t="s">
        <v>160</v>
      </c>
      <c r="G116" s="199"/>
      <c r="H116" s="203">
        <v>5.16</v>
      </c>
      <c r="I116" s="204"/>
      <c r="J116" s="199"/>
      <c r="K116" s="199"/>
      <c r="L116" s="205"/>
      <c r="M116" s="206"/>
      <c r="N116" s="207"/>
      <c r="O116" s="207"/>
      <c r="P116" s="207"/>
      <c r="Q116" s="207"/>
      <c r="R116" s="207"/>
      <c r="S116" s="207"/>
      <c r="T116" s="208"/>
      <c r="AT116" s="209" t="s">
        <v>141</v>
      </c>
      <c r="AU116" s="209" t="s">
        <v>82</v>
      </c>
      <c r="AV116" s="13" t="s">
        <v>82</v>
      </c>
      <c r="AW116" s="13" t="s">
        <v>34</v>
      </c>
      <c r="AX116" s="13" t="s">
        <v>73</v>
      </c>
      <c r="AY116" s="209" t="s">
        <v>129</v>
      </c>
    </row>
    <row r="117" spans="1:65" s="14" customFormat="1" ht="11.25">
      <c r="B117" s="210"/>
      <c r="C117" s="211"/>
      <c r="D117" s="200" t="s">
        <v>141</v>
      </c>
      <c r="E117" s="212" t="s">
        <v>21</v>
      </c>
      <c r="F117" s="213" t="s">
        <v>143</v>
      </c>
      <c r="G117" s="211"/>
      <c r="H117" s="214">
        <v>5.16</v>
      </c>
      <c r="I117" s="215"/>
      <c r="J117" s="211"/>
      <c r="K117" s="211"/>
      <c r="L117" s="216"/>
      <c r="M117" s="217"/>
      <c r="N117" s="218"/>
      <c r="O117" s="218"/>
      <c r="P117" s="218"/>
      <c r="Q117" s="218"/>
      <c r="R117" s="218"/>
      <c r="S117" s="218"/>
      <c r="T117" s="219"/>
      <c r="AT117" s="220" t="s">
        <v>141</v>
      </c>
      <c r="AU117" s="220" t="s">
        <v>82</v>
      </c>
      <c r="AV117" s="14" t="s">
        <v>130</v>
      </c>
      <c r="AW117" s="14" t="s">
        <v>34</v>
      </c>
      <c r="AX117" s="14" t="s">
        <v>80</v>
      </c>
      <c r="AY117" s="220" t="s">
        <v>129</v>
      </c>
    </row>
    <row r="118" spans="1:65" s="2" customFormat="1" ht="16.5" customHeight="1">
      <c r="A118" s="36"/>
      <c r="B118" s="37"/>
      <c r="C118" s="180" t="s">
        <v>161</v>
      </c>
      <c r="D118" s="180" t="s">
        <v>132</v>
      </c>
      <c r="E118" s="181" t="s">
        <v>162</v>
      </c>
      <c r="F118" s="182" t="s">
        <v>163</v>
      </c>
      <c r="G118" s="183" t="s">
        <v>164</v>
      </c>
      <c r="H118" s="184">
        <v>4.4999999999999998E-2</v>
      </c>
      <c r="I118" s="185"/>
      <c r="J118" s="186">
        <f>ROUND(I118*H118,2)</f>
        <v>0</v>
      </c>
      <c r="K118" s="182" t="s">
        <v>136</v>
      </c>
      <c r="L118" s="41"/>
      <c r="M118" s="187" t="s">
        <v>21</v>
      </c>
      <c r="N118" s="188" t="s">
        <v>44</v>
      </c>
      <c r="O118" s="66"/>
      <c r="P118" s="189">
        <f>O118*H118</f>
        <v>0</v>
      </c>
      <c r="Q118" s="189">
        <v>1.05291</v>
      </c>
      <c r="R118" s="189">
        <f>Q118*H118</f>
        <v>4.7380949999999998E-2</v>
      </c>
      <c r="S118" s="189">
        <v>0</v>
      </c>
      <c r="T118" s="190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191" t="s">
        <v>137</v>
      </c>
      <c r="AT118" s="191" t="s">
        <v>132</v>
      </c>
      <c r="AU118" s="191" t="s">
        <v>82</v>
      </c>
      <c r="AY118" s="19" t="s">
        <v>129</v>
      </c>
      <c r="BE118" s="192">
        <f>IF(N118="základní",J118,0)</f>
        <v>0</v>
      </c>
      <c r="BF118" s="192">
        <f>IF(N118="snížená",J118,0)</f>
        <v>0</v>
      </c>
      <c r="BG118" s="192">
        <f>IF(N118="zákl. přenesená",J118,0)</f>
        <v>0</v>
      </c>
      <c r="BH118" s="192">
        <f>IF(N118="sníž. přenesená",J118,0)</f>
        <v>0</v>
      </c>
      <c r="BI118" s="192">
        <f>IF(N118="nulová",J118,0)</f>
        <v>0</v>
      </c>
      <c r="BJ118" s="19" t="s">
        <v>80</v>
      </c>
      <c r="BK118" s="192">
        <f>ROUND(I118*H118,2)</f>
        <v>0</v>
      </c>
      <c r="BL118" s="19" t="s">
        <v>137</v>
      </c>
      <c r="BM118" s="191" t="s">
        <v>165</v>
      </c>
    </row>
    <row r="119" spans="1:65" s="2" customFormat="1" ht="11.25">
      <c r="A119" s="36"/>
      <c r="B119" s="37"/>
      <c r="C119" s="38"/>
      <c r="D119" s="193" t="s">
        <v>139</v>
      </c>
      <c r="E119" s="38"/>
      <c r="F119" s="194" t="s">
        <v>166</v>
      </c>
      <c r="G119" s="38"/>
      <c r="H119" s="38"/>
      <c r="I119" s="195"/>
      <c r="J119" s="38"/>
      <c r="K119" s="38"/>
      <c r="L119" s="41"/>
      <c r="M119" s="196"/>
      <c r="N119" s="197"/>
      <c r="O119" s="66"/>
      <c r="P119" s="66"/>
      <c r="Q119" s="66"/>
      <c r="R119" s="66"/>
      <c r="S119" s="66"/>
      <c r="T119" s="67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9" t="s">
        <v>139</v>
      </c>
      <c r="AU119" s="19" t="s">
        <v>82</v>
      </c>
    </row>
    <row r="120" spans="1:65" s="2" customFormat="1" ht="19.5">
      <c r="A120" s="36"/>
      <c r="B120" s="37"/>
      <c r="C120" s="38"/>
      <c r="D120" s="200" t="s">
        <v>167</v>
      </c>
      <c r="E120" s="38"/>
      <c r="F120" s="221" t="s">
        <v>168</v>
      </c>
      <c r="G120" s="38"/>
      <c r="H120" s="38"/>
      <c r="I120" s="195"/>
      <c r="J120" s="38"/>
      <c r="K120" s="38"/>
      <c r="L120" s="41"/>
      <c r="M120" s="196"/>
      <c r="N120" s="197"/>
      <c r="O120" s="66"/>
      <c r="P120" s="66"/>
      <c r="Q120" s="66"/>
      <c r="R120" s="66"/>
      <c r="S120" s="66"/>
      <c r="T120" s="67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9" t="s">
        <v>167</v>
      </c>
      <c r="AU120" s="19" t="s">
        <v>82</v>
      </c>
    </row>
    <row r="121" spans="1:65" s="13" customFormat="1" ht="11.25">
      <c r="B121" s="198"/>
      <c r="C121" s="199"/>
      <c r="D121" s="200" t="s">
        <v>141</v>
      </c>
      <c r="E121" s="201" t="s">
        <v>21</v>
      </c>
      <c r="F121" s="202" t="s">
        <v>169</v>
      </c>
      <c r="G121" s="199"/>
      <c r="H121" s="203">
        <v>4.4999999999999998E-2</v>
      </c>
      <c r="I121" s="204"/>
      <c r="J121" s="199"/>
      <c r="K121" s="199"/>
      <c r="L121" s="205"/>
      <c r="M121" s="206"/>
      <c r="N121" s="207"/>
      <c r="O121" s="207"/>
      <c r="P121" s="207"/>
      <c r="Q121" s="207"/>
      <c r="R121" s="207"/>
      <c r="S121" s="207"/>
      <c r="T121" s="208"/>
      <c r="AT121" s="209" t="s">
        <v>141</v>
      </c>
      <c r="AU121" s="209" t="s">
        <v>82</v>
      </c>
      <c r="AV121" s="13" t="s">
        <v>82</v>
      </c>
      <c r="AW121" s="13" t="s">
        <v>34</v>
      </c>
      <c r="AX121" s="13" t="s">
        <v>73</v>
      </c>
      <c r="AY121" s="209" t="s">
        <v>129</v>
      </c>
    </row>
    <row r="122" spans="1:65" s="14" customFormat="1" ht="11.25">
      <c r="B122" s="210"/>
      <c r="C122" s="211"/>
      <c r="D122" s="200" t="s">
        <v>141</v>
      </c>
      <c r="E122" s="212" t="s">
        <v>21</v>
      </c>
      <c r="F122" s="213" t="s">
        <v>143</v>
      </c>
      <c r="G122" s="211"/>
      <c r="H122" s="214">
        <v>4.4999999999999998E-2</v>
      </c>
      <c r="I122" s="215"/>
      <c r="J122" s="211"/>
      <c r="K122" s="211"/>
      <c r="L122" s="216"/>
      <c r="M122" s="217"/>
      <c r="N122" s="218"/>
      <c r="O122" s="218"/>
      <c r="P122" s="218"/>
      <c r="Q122" s="218"/>
      <c r="R122" s="218"/>
      <c r="S122" s="218"/>
      <c r="T122" s="219"/>
      <c r="AT122" s="220" t="s">
        <v>141</v>
      </c>
      <c r="AU122" s="220" t="s">
        <v>82</v>
      </c>
      <c r="AV122" s="14" t="s">
        <v>130</v>
      </c>
      <c r="AW122" s="14" t="s">
        <v>34</v>
      </c>
      <c r="AX122" s="14" t="s">
        <v>80</v>
      </c>
      <c r="AY122" s="220" t="s">
        <v>129</v>
      </c>
    </row>
    <row r="123" spans="1:65" s="12" customFormat="1" ht="22.9" customHeight="1">
      <c r="B123" s="164"/>
      <c r="C123" s="165"/>
      <c r="D123" s="166" t="s">
        <v>72</v>
      </c>
      <c r="E123" s="178" t="s">
        <v>170</v>
      </c>
      <c r="F123" s="178" t="s">
        <v>171</v>
      </c>
      <c r="G123" s="165"/>
      <c r="H123" s="165"/>
      <c r="I123" s="168"/>
      <c r="J123" s="179">
        <f>BK123</f>
        <v>0</v>
      </c>
      <c r="K123" s="165"/>
      <c r="L123" s="170"/>
      <c r="M123" s="171"/>
      <c r="N123" s="172"/>
      <c r="O123" s="172"/>
      <c r="P123" s="173">
        <f>SUM(P124:P144)</f>
        <v>0</v>
      </c>
      <c r="Q123" s="172"/>
      <c r="R123" s="173">
        <f>SUM(R124:R144)</f>
        <v>0.36820000000000003</v>
      </c>
      <c r="S123" s="172"/>
      <c r="T123" s="174">
        <f>SUM(T124:T144)</f>
        <v>0.54</v>
      </c>
      <c r="AR123" s="175" t="s">
        <v>80</v>
      </c>
      <c r="AT123" s="176" t="s">
        <v>72</v>
      </c>
      <c r="AU123" s="176" t="s">
        <v>80</v>
      </c>
      <c r="AY123" s="175" t="s">
        <v>129</v>
      </c>
      <c r="BK123" s="177">
        <f>SUM(BK124:BK144)</f>
        <v>0</v>
      </c>
    </row>
    <row r="124" spans="1:65" s="2" customFormat="1" ht="21.75" customHeight="1">
      <c r="A124" s="36"/>
      <c r="B124" s="37"/>
      <c r="C124" s="180" t="s">
        <v>170</v>
      </c>
      <c r="D124" s="180" t="s">
        <v>132</v>
      </c>
      <c r="E124" s="181" t="s">
        <v>172</v>
      </c>
      <c r="F124" s="182" t="s">
        <v>173</v>
      </c>
      <c r="G124" s="183" t="s">
        <v>135</v>
      </c>
      <c r="H124" s="184">
        <v>150</v>
      </c>
      <c r="I124" s="185"/>
      <c r="J124" s="186">
        <f>ROUND(I124*H124,2)</f>
        <v>0</v>
      </c>
      <c r="K124" s="182" t="s">
        <v>136</v>
      </c>
      <c r="L124" s="41"/>
      <c r="M124" s="187" t="s">
        <v>21</v>
      </c>
      <c r="N124" s="188" t="s">
        <v>44</v>
      </c>
      <c r="O124" s="66"/>
      <c r="P124" s="189">
        <f>O124*H124</f>
        <v>0</v>
      </c>
      <c r="Q124" s="189">
        <v>0</v>
      </c>
      <c r="R124" s="189">
        <f>Q124*H124</f>
        <v>0</v>
      </c>
      <c r="S124" s="189">
        <v>0</v>
      </c>
      <c r="T124" s="190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91" t="s">
        <v>137</v>
      </c>
      <c r="AT124" s="191" t="s">
        <v>132</v>
      </c>
      <c r="AU124" s="191" t="s">
        <v>82</v>
      </c>
      <c r="AY124" s="19" t="s">
        <v>129</v>
      </c>
      <c r="BE124" s="192">
        <f>IF(N124="základní",J124,0)</f>
        <v>0</v>
      </c>
      <c r="BF124" s="192">
        <f>IF(N124="snížená",J124,0)</f>
        <v>0</v>
      </c>
      <c r="BG124" s="192">
        <f>IF(N124="zákl. přenesená",J124,0)</f>
        <v>0</v>
      </c>
      <c r="BH124" s="192">
        <f>IF(N124="sníž. přenesená",J124,0)</f>
        <v>0</v>
      </c>
      <c r="BI124" s="192">
        <f>IF(N124="nulová",J124,0)</f>
        <v>0</v>
      </c>
      <c r="BJ124" s="19" t="s">
        <v>80</v>
      </c>
      <c r="BK124" s="192">
        <f>ROUND(I124*H124,2)</f>
        <v>0</v>
      </c>
      <c r="BL124" s="19" t="s">
        <v>137</v>
      </c>
      <c r="BM124" s="191" t="s">
        <v>174</v>
      </c>
    </row>
    <row r="125" spans="1:65" s="2" customFormat="1" ht="11.25">
      <c r="A125" s="36"/>
      <c r="B125" s="37"/>
      <c r="C125" s="38"/>
      <c r="D125" s="193" t="s">
        <v>139</v>
      </c>
      <c r="E125" s="38"/>
      <c r="F125" s="194" t="s">
        <v>175</v>
      </c>
      <c r="G125" s="38"/>
      <c r="H125" s="38"/>
      <c r="I125" s="195"/>
      <c r="J125" s="38"/>
      <c r="K125" s="38"/>
      <c r="L125" s="41"/>
      <c r="M125" s="196"/>
      <c r="N125" s="197"/>
      <c r="O125" s="66"/>
      <c r="P125" s="66"/>
      <c r="Q125" s="66"/>
      <c r="R125" s="66"/>
      <c r="S125" s="66"/>
      <c r="T125" s="67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9" t="s">
        <v>139</v>
      </c>
      <c r="AU125" s="19" t="s">
        <v>82</v>
      </c>
    </row>
    <row r="126" spans="1:65" s="13" customFormat="1" ht="11.25">
      <c r="B126" s="198"/>
      <c r="C126" s="199"/>
      <c r="D126" s="200" t="s">
        <v>141</v>
      </c>
      <c r="E126" s="201" t="s">
        <v>21</v>
      </c>
      <c r="F126" s="202" t="s">
        <v>176</v>
      </c>
      <c r="G126" s="199"/>
      <c r="H126" s="203">
        <v>150</v>
      </c>
      <c r="I126" s="204"/>
      <c r="J126" s="199"/>
      <c r="K126" s="199"/>
      <c r="L126" s="205"/>
      <c r="M126" s="206"/>
      <c r="N126" s="207"/>
      <c r="O126" s="207"/>
      <c r="P126" s="207"/>
      <c r="Q126" s="207"/>
      <c r="R126" s="207"/>
      <c r="S126" s="207"/>
      <c r="T126" s="208"/>
      <c r="AT126" s="209" t="s">
        <v>141</v>
      </c>
      <c r="AU126" s="209" t="s">
        <v>82</v>
      </c>
      <c r="AV126" s="13" t="s">
        <v>82</v>
      </c>
      <c r="AW126" s="13" t="s">
        <v>34</v>
      </c>
      <c r="AX126" s="13" t="s">
        <v>73</v>
      </c>
      <c r="AY126" s="209" t="s">
        <v>129</v>
      </c>
    </row>
    <row r="127" spans="1:65" s="14" customFormat="1" ht="11.25">
      <c r="B127" s="210"/>
      <c r="C127" s="211"/>
      <c r="D127" s="200" t="s">
        <v>141</v>
      </c>
      <c r="E127" s="212" t="s">
        <v>21</v>
      </c>
      <c r="F127" s="213" t="s">
        <v>143</v>
      </c>
      <c r="G127" s="211"/>
      <c r="H127" s="214">
        <v>150</v>
      </c>
      <c r="I127" s="215"/>
      <c r="J127" s="211"/>
      <c r="K127" s="211"/>
      <c r="L127" s="216"/>
      <c r="M127" s="217"/>
      <c r="N127" s="218"/>
      <c r="O127" s="218"/>
      <c r="P127" s="218"/>
      <c r="Q127" s="218"/>
      <c r="R127" s="218"/>
      <c r="S127" s="218"/>
      <c r="T127" s="219"/>
      <c r="AT127" s="220" t="s">
        <v>141</v>
      </c>
      <c r="AU127" s="220" t="s">
        <v>82</v>
      </c>
      <c r="AV127" s="14" t="s">
        <v>130</v>
      </c>
      <c r="AW127" s="14" t="s">
        <v>34</v>
      </c>
      <c r="AX127" s="14" t="s">
        <v>80</v>
      </c>
      <c r="AY127" s="220" t="s">
        <v>129</v>
      </c>
    </row>
    <row r="128" spans="1:65" s="2" customFormat="1" ht="24.2" customHeight="1">
      <c r="A128" s="36"/>
      <c r="B128" s="37"/>
      <c r="C128" s="180" t="s">
        <v>177</v>
      </c>
      <c r="D128" s="180" t="s">
        <v>132</v>
      </c>
      <c r="E128" s="181" t="s">
        <v>178</v>
      </c>
      <c r="F128" s="182" t="s">
        <v>179</v>
      </c>
      <c r="G128" s="183" t="s">
        <v>135</v>
      </c>
      <c r="H128" s="184">
        <v>100</v>
      </c>
      <c r="I128" s="185"/>
      <c r="J128" s="186">
        <f>ROUND(I128*H128,2)</f>
        <v>0</v>
      </c>
      <c r="K128" s="182" t="s">
        <v>136</v>
      </c>
      <c r="L128" s="41"/>
      <c r="M128" s="187" t="s">
        <v>21</v>
      </c>
      <c r="N128" s="188" t="s">
        <v>44</v>
      </c>
      <c r="O128" s="66"/>
      <c r="P128" s="189">
        <f>O128*H128</f>
        <v>0</v>
      </c>
      <c r="Q128" s="189">
        <v>0</v>
      </c>
      <c r="R128" s="189">
        <f>Q128*H128</f>
        <v>0</v>
      </c>
      <c r="S128" s="189">
        <v>0</v>
      </c>
      <c r="T128" s="190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91" t="s">
        <v>137</v>
      </c>
      <c r="AT128" s="191" t="s">
        <v>132</v>
      </c>
      <c r="AU128" s="191" t="s">
        <v>82</v>
      </c>
      <c r="AY128" s="19" t="s">
        <v>129</v>
      </c>
      <c r="BE128" s="192">
        <f>IF(N128="základní",J128,0)</f>
        <v>0</v>
      </c>
      <c r="BF128" s="192">
        <f>IF(N128="snížená",J128,0)</f>
        <v>0</v>
      </c>
      <c r="BG128" s="192">
        <f>IF(N128="zákl. přenesená",J128,0)</f>
        <v>0</v>
      </c>
      <c r="BH128" s="192">
        <f>IF(N128="sníž. přenesená",J128,0)</f>
        <v>0</v>
      </c>
      <c r="BI128" s="192">
        <f>IF(N128="nulová",J128,0)</f>
        <v>0</v>
      </c>
      <c r="BJ128" s="19" t="s">
        <v>80</v>
      </c>
      <c r="BK128" s="192">
        <f>ROUND(I128*H128,2)</f>
        <v>0</v>
      </c>
      <c r="BL128" s="19" t="s">
        <v>137</v>
      </c>
      <c r="BM128" s="191" t="s">
        <v>180</v>
      </c>
    </row>
    <row r="129" spans="1:65" s="2" customFormat="1" ht="11.25">
      <c r="A129" s="36"/>
      <c r="B129" s="37"/>
      <c r="C129" s="38"/>
      <c r="D129" s="193" t="s">
        <v>139</v>
      </c>
      <c r="E129" s="38"/>
      <c r="F129" s="194" t="s">
        <v>181</v>
      </c>
      <c r="G129" s="38"/>
      <c r="H129" s="38"/>
      <c r="I129" s="195"/>
      <c r="J129" s="38"/>
      <c r="K129" s="38"/>
      <c r="L129" s="41"/>
      <c r="M129" s="196"/>
      <c r="N129" s="197"/>
      <c r="O129" s="66"/>
      <c r="P129" s="66"/>
      <c r="Q129" s="66"/>
      <c r="R129" s="66"/>
      <c r="S129" s="66"/>
      <c r="T129" s="67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9" t="s">
        <v>139</v>
      </c>
      <c r="AU129" s="19" t="s">
        <v>82</v>
      </c>
    </row>
    <row r="130" spans="1:65" s="13" customFormat="1" ht="11.25">
      <c r="B130" s="198"/>
      <c r="C130" s="199"/>
      <c r="D130" s="200" t="s">
        <v>141</v>
      </c>
      <c r="E130" s="201" t="s">
        <v>21</v>
      </c>
      <c r="F130" s="202" t="s">
        <v>182</v>
      </c>
      <c r="G130" s="199"/>
      <c r="H130" s="203">
        <v>100</v>
      </c>
      <c r="I130" s="204"/>
      <c r="J130" s="199"/>
      <c r="K130" s="199"/>
      <c r="L130" s="205"/>
      <c r="M130" s="206"/>
      <c r="N130" s="207"/>
      <c r="O130" s="207"/>
      <c r="P130" s="207"/>
      <c r="Q130" s="207"/>
      <c r="R130" s="207"/>
      <c r="S130" s="207"/>
      <c r="T130" s="208"/>
      <c r="AT130" s="209" t="s">
        <v>141</v>
      </c>
      <c r="AU130" s="209" t="s">
        <v>82</v>
      </c>
      <c r="AV130" s="13" t="s">
        <v>82</v>
      </c>
      <c r="AW130" s="13" t="s">
        <v>34</v>
      </c>
      <c r="AX130" s="13" t="s">
        <v>73</v>
      </c>
      <c r="AY130" s="209" t="s">
        <v>129</v>
      </c>
    </row>
    <row r="131" spans="1:65" s="14" customFormat="1" ht="11.25">
      <c r="B131" s="210"/>
      <c r="C131" s="211"/>
      <c r="D131" s="200" t="s">
        <v>141</v>
      </c>
      <c r="E131" s="212" t="s">
        <v>21</v>
      </c>
      <c r="F131" s="213" t="s">
        <v>143</v>
      </c>
      <c r="G131" s="211"/>
      <c r="H131" s="214">
        <v>100</v>
      </c>
      <c r="I131" s="215"/>
      <c r="J131" s="211"/>
      <c r="K131" s="211"/>
      <c r="L131" s="216"/>
      <c r="M131" s="217"/>
      <c r="N131" s="218"/>
      <c r="O131" s="218"/>
      <c r="P131" s="218"/>
      <c r="Q131" s="218"/>
      <c r="R131" s="218"/>
      <c r="S131" s="218"/>
      <c r="T131" s="219"/>
      <c r="AT131" s="220" t="s">
        <v>141</v>
      </c>
      <c r="AU131" s="220" t="s">
        <v>82</v>
      </c>
      <c r="AV131" s="14" t="s">
        <v>130</v>
      </c>
      <c r="AW131" s="14" t="s">
        <v>34</v>
      </c>
      <c r="AX131" s="14" t="s">
        <v>80</v>
      </c>
      <c r="AY131" s="220" t="s">
        <v>129</v>
      </c>
    </row>
    <row r="132" spans="1:65" s="2" customFormat="1" ht="24.2" customHeight="1">
      <c r="A132" s="36"/>
      <c r="B132" s="37"/>
      <c r="C132" s="180" t="s">
        <v>183</v>
      </c>
      <c r="D132" s="180" t="s">
        <v>132</v>
      </c>
      <c r="E132" s="181" t="s">
        <v>184</v>
      </c>
      <c r="F132" s="182" t="s">
        <v>185</v>
      </c>
      <c r="G132" s="183" t="s">
        <v>135</v>
      </c>
      <c r="H132" s="184">
        <v>20</v>
      </c>
      <c r="I132" s="185"/>
      <c r="J132" s="186">
        <f>ROUND(I132*H132,2)</f>
        <v>0</v>
      </c>
      <c r="K132" s="182" t="s">
        <v>136</v>
      </c>
      <c r="L132" s="41"/>
      <c r="M132" s="187" t="s">
        <v>21</v>
      </c>
      <c r="N132" s="188" t="s">
        <v>44</v>
      </c>
      <c r="O132" s="66"/>
      <c r="P132" s="189">
        <f>O132*H132</f>
        <v>0</v>
      </c>
      <c r="Q132" s="189">
        <v>1.7639999999999999E-2</v>
      </c>
      <c r="R132" s="189">
        <f>Q132*H132</f>
        <v>0.3528</v>
      </c>
      <c r="S132" s="189">
        <v>0.02</v>
      </c>
      <c r="T132" s="190">
        <f>S132*H132</f>
        <v>0.4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91" t="s">
        <v>137</v>
      </c>
      <c r="AT132" s="191" t="s">
        <v>132</v>
      </c>
      <c r="AU132" s="191" t="s">
        <v>82</v>
      </c>
      <c r="AY132" s="19" t="s">
        <v>129</v>
      </c>
      <c r="BE132" s="192">
        <f>IF(N132="základní",J132,0)</f>
        <v>0</v>
      </c>
      <c r="BF132" s="192">
        <f>IF(N132="snížená",J132,0)</f>
        <v>0</v>
      </c>
      <c r="BG132" s="192">
        <f>IF(N132="zákl. přenesená",J132,0)</f>
        <v>0</v>
      </c>
      <c r="BH132" s="192">
        <f>IF(N132="sníž. přenesená",J132,0)</f>
        <v>0</v>
      </c>
      <c r="BI132" s="192">
        <f>IF(N132="nulová",J132,0)</f>
        <v>0</v>
      </c>
      <c r="BJ132" s="19" t="s">
        <v>80</v>
      </c>
      <c r="BK132" s="192">
        <f>ROUND(I132*H132,2)</f>
        <v>0</v>
      </c>
      <c r="BL132" s="19" t="s">
        <v>137</v>
      </c>
      <c r="BM132" s="191" t="s">
        <v>186</v>
      </c>
    </row>
    <row r="133" spans="1:65" s="2" customFormat="1" ht="11.25">
      <c r="A133" s="36"/>
      <c r="B133" s="37"/>
      <c r="C133" s="38"/>
      <c r="D133" s="193" t="s">
        <v>139</v>
      </c>
      <c r="E133" s="38"/>
      <c r="F133" s="194" t="s">
        <v>187</v>
      </c>
      <c r="G133" s="38"/>
      <c r="H133" s="38"/>
      <c r="I133" s="195"/>
      <c r="J133" s="38"/>
      <c r="K133" s="38"/>
      <c r="L133" s="41"/>
      <c r="M133" s="196"/>
      <c r="N133" s="197"/>
      <c r="O133" s="66"/>
      <c r="P133" s="66"/>
      <c r="Q133" s="66"/>
      <c r="R133" s="66"/>
      <c r="S133" s="66"/>
      <c r="T133" s="67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9" t="s">
        <v>139</v>
      </c>
      <c r="AU133" s="19" t="s">
        <v>82</v>
      </c>
    </row>
    <row r="134" spans="1:65" s="13" customFormat="1" ht="11.25">
      <c r="B134" s="198"/>
      <c r="C134" s="199"/>
      <c r="D134" s="200" t="s">
        <v>141</v>
      </c>
      <c r="E134" s="201" t="s">
        <v>21</v>
      </c>
      <c r="F134" s="202" t="s">
        <v>188</v>
      </c>
      <c r="G134" s="199"/>
      <c r="H134" s="203">
        <v>20</v>
      </c>
      <c r="I134" s="204"/>
      <c r="J134" s="199"/>
      <c r="K134" s="199"/>
      <c r="L134" s="205"/>
      <c r="M134" s="206"/>
      <c r="N134" s="207"/>
      <c r="O134" s="207"/>
      <c r="P134" s="207"/>
      <c r="Q134" s="207"/>
      <c r="R134" s="207"/>
      <c r="S134" s="207"/>
      <c r="T134" s="208"/>
      <c r="AT134" s="209" t="s">
        <v>141</v>
      </c>
      <c r="AU134" s="209" t="s">
        <v>82</v>
      </c>
      <c r="AV134" s="13" t="s">
        <v>82</v>
      </c>
      <c r="AW134" s="13" t="s">
        <v>34</v>
      </c>
      <c r="AX134" s="13" t="s">
        <v>73</v>
      </c>
      <c r="AY134" s="209" t="s">
        <v>129</v>
      </c>
    </row>
    <row r="135" spans="1:65" s="14" customFormat="1" ht="11.25">
      <c r="B135" s="210"/>
      <c r="C135" s="211"/>
      <c r="D135" s="200" t="s">
        <v>141</v>
      </c>
      <c r="E135" s="212" t="s">
        <v>21</v>
      </c>
      <c r="F135" s="213" t="s">
        <v>143</v>
      </c>
      <c r="G135" s="211"/>
      <c r="H135" s="214">
        <v>20</v>
      </c>
      <c r="I135" s="215"/>
      <c r="J135" s="211"/>
      <c r="K135" s="211"/>
      <c r="L135" s="216"/>
      <c r="M135" s="217"/>
      <c r="N135" s="218"/>
      <c r="O135" s="218"/>
      <c r="P135" s="218"/>
      <c r="Q135" s="218"/>
      <c r="R135" s="218"/>
      <c r="S135" s="218"/>
      <c r="T135" s="219"/>
      <c r="AT135" s="220" t="s">
        <v>141</v>
      </c>
      <c r="AU135" s="220" t="s">
        <v>82</v>
      </c>
      <c r="AV135" s="14" t="s">
        <v>130</v>
      </c>
      <c r="AW135" s="14" t="s">
        <v>34</v>
      </c>
      <c r="AX135" s="14" t="s">
        <v>80</v>
      </c>
      <c r="AY135" s="220" t="s">
        <v>129</v>
      </c>
    </row>
    <row r="136" spans="1:65" s="2" customFormat="1" ht="24.2" customHeight="1">
      <c r="A136" s="36"/>
      <c r="B136" s="37"/>
      <c r="C136" s="180" t="s">
        <v>189</v>
      </c>
      <c r="D136" s="180" t="s">
        <v>132</v>
      </c>
      <c r="E136" s="181" t="s">
        <v>190</v>
      </c>
      <c r="F136" s="182" t="s">
        <v>191</v>
      </c>
      <c r="G136" s="183" t="s">
        <v>135</v>
      </c>
      <c r="H136" s="184">
        <v>70</v>
      </c>
      <c r="I136" s="185"/>
      <c r="J136" s="186">
        <f>ROUND(I136*H136,2)</f>
        <v>0</v>
      </c>
      <c r="K136" s="182" t="s">
        <v>136</v>
      </c>
      <c r="L136" s="41"/>
      <c r="M136" s="187" t="s">
        <v>21</v>
      </c>
      <c r="N136" s="188" t="s">
        <v>44</v>
      </c>
      <c r="O136" s="66"/>
      <c r="P136" s="189">
        <f>O136*H136</f>
        <v>0</v>
      </c>
      <c r="Q136" s="189">
        <v>2.2000000000000001E-4</v>
      </c>
      <c r="R136" s="189">
        <f>Q136*H136</f>
        <v>1.54E-2</v>
      </c>
      <c r="S136" s="189">
        <v>2E-3</v>
      </c>
      <c r="T136" s="190">
        <f>S136*H136</f>
        <v>0.14000000000000001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91" t="s">
        <v>137</v>
      </c>
      <c r="AT136" s="191" t="s">
        <v>132</v>
      </c>
      <c r="AU136" s="191" t="s">
        <v>82</v>
      </c>
      <c r="AY136" s="19" t="s">
        <v>129</v>
      </c>
      <c r="BE136" s="192">
        <f>IF(N136="základní",J136,0)</f>
        <v>0</v>
      </c>
      <c r="BF136" s="192">
        <f>IF(N136="snížená",J136,0)</f>
        <v>0</v>
      </c>
      <c r="BG136" s="192">
        <f>IF(N136="zákl. přenesená",J136,0)</f>
        <v>0</v>
      </c>
      <c r="BH136" s="192">
        <f>IF(N136="sníž. přenesená",J136,0)</f>
        <v>0</v>
      </c>
      <c r="BI136" s="192">
        <f>IF(N136="nulová",J136,0)</f>
        <v>0</v>
      </c>
      <c r="BJ136" s="19" t="s">
        <v>80</v>
      </c>
      <c r="BK136" s="192">
        <f>ROUND(I136*H136,2)</f>
        <v>0</v>
      </c>
      <c r="BL136" s="19" t="s">
        <v>137</v>
      </c>
      <c r="BM136" s="191" t="s">
        <v>192</v>
      </c>
    </row>
    <row r="137" spans="1:65" s="2" customFormat="1" ht="11.25">
      <c r="A137" s="36"/>
      <c r="B137" s="37"/>
      <c r="C137" s="38"/>
      <c r="D137" s="193" t="s">
        <v>139</v>
      </c>
      <c r="E137" s="38"/>
      <c r="F137" s="194" t="s">
        <v>193</v>
      </c>
      <c r="G137" s="38"/>
      <c r="H137" s="38"/>
      <c r="I137" s="195"/>
      <c r="J137" s="38"/>
      <c r="K137" s="38"/>
      <c r="L137" s="41"/>
      <c r="M137" s="196"/>
      <c r="N137" s="197"/>
      <c r="O137" s="66"/>
      <c r="P137" s="66"/>
      <c r="Q137" s="66"/>
      <c r="R137" s="66"/>
      <c r="S137" s="66"/>
      <c r="T137" s="67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9" t="s">
        <v>139</v>
      </c>
      <c r="AU137" s="19" t="s">
        <v>82</v>
      </c>
    </row>
    <row r="138" spans="1:65" s="13" customFormat="1" ht="11.25">
      <c r="B138" s="198"/>
      <c r="C138" s="199"/>
      <c r="D138" s="200" t="s">
        <v>141</v>
      </c>
      <c r="E138" s="201" t="s">
        <v>21</v>
      </c>
      <c r="F138" s="202" t="s">
        <v>188</v>
      </c>
      <c r="G138" s="199"/>
      <c r="H138" s="203">
        <v>20</v>
      </c>
      <c r="I138" s="204"/>
      <c r="J138" s="199"/>
      <c r="K138" s="199"/>
      <c r="L138" s="205"/>
      <c r="M138" s="206"/>
      <c r="N138" s="207"/>
      <c r="O138" s="207"/>
      <c r="P138" s="207"/>
      <c r="Q138" s="207"/>
      <c r="R138" s="207"/>
      <c r="S138" s="207"/>
      <c r="T138" s="208"/>
      <c r="AT138" s="209" t="s">
        <v>141</v>
      </c>
      <c r="AU138" s="209" t="s">
        <v>82</v>
      </c>
      <c r="AV138" s="13" t="s">
        <v>82</v>
      </c>
      <c r="AW138" s="13" t="s">
        <v>34</v>
      </c>
      <c r="AX138" s="13" t="s">
        <v>73</v>
      </c>
      <c r="AY138" s="209" t="s">
        <v>129</v>
      </c>
    </row>
    <row r="139" spans="1:65" s="13" customFormat="1" ht="11.25">
      <c r="B139" s="198"/>
      <c r="C139" s="199"/>
      <c r="D139" s="200" t="s">
        <v>141</v>
      </c>
      <c r="E139" s="201" t="s">
        <v>21</v>
      </c>
      <c r="F139" s="202" t="s">
        <v>194</v>
      </c>
      <c r="G139" s="199"/>
      <c r="H139" s="203">
        <v>50</v>
      </c>
      <c r="I139" s="204"/>
      <c r="J139" s="199"/>
      <c r="K139" s="199"/>
      <c r="L139" s="205"/>
      <c r="M139" s="206"/>
      <c r="N139" s="207"/>
      <c r="O139" s="207"/>
      <c r="P139" s="207"/>
      <c r="Q139" s="207"/>
      <c r="R139" s="207"/>
      <c r="S139" s="207"/>
      <c r="T139" s="208"/>
      <c r="AT139" s="209" t="s">
        <v>141</v>
      </c>
      <c r="AU139" s="209" t="s">
        <v>82</v>
      </c>
      <c r="AV139" s="13" t="s">
        <v>82</v>
      </c>
      <c r="AW139" s="13" t="s">
        <v>34</v>
      </c>
      <c r="AX139" s="13" t="s">
        <v>73</v>
      </c>
      <c r="AY139" s="209" t="s">
        <v>129</v>
      </c>
    </row>
    <row r="140" spans="1:65" s="14" customFormat="1" ht="11.25">
      <c r="B140" s="210"/>
      <c r="C140" s="211"/>
      <c r="D140" s="200" t="s">
        <v>141</v>
      </c>
      <c r="E140" s="212" t="s">
        <v>21</v>
      </c>
      <c r="F140" s="213" t="s">
        <v>143</v>
      </c>
      <c r="G140" s="211"/>
      <c r="H140" s="214">
        <v>70</v>
      </c>
      <c r="I140" s="215"/>
      <c r="J140" s="211"/>
      <c r="K140" s="211"/>
      <c r="L140" s="216"/>
      <c r="M140" s="217"/>
      <c r="N140" s="218"/>
      <c r="O140" s="218"/>
      <c r="P140" s="218"/>
      <c r="Q140" s="218"/>
      <c r="R140" s="218"/>
      <c r="S140" s="218"/>
      <c r="T140" s="219"/>
      <c r="AT140" s="220" t="s">
        <v>141</v>
      </c>
      <c r="AU140" s="220" t="s">
        <v>82</v>
      </c>
      <c r="AV140" s="14" t="s">
        <v>130</v>
      </c>
      <c r="AW140" s="14" t="s">
        <v>34</v>
      </c>
      <c r="AX140" s="14" t="s">
        <v>80</v>
      </c>
      <c r="AY140" s="220" t="s">
        <v>129</v>
      </c>
    </row>
    <row r="141" spans="1:65" s="2" customFormat="1" ht="24.2" customHeight="1">
      <c r="A141" s="36"/>
      <c r="B141" s="37"/>
      <c r="C141" s="180" t="s">
        <v>195</v>
      </c>
      <c r="D141" s="180" t="s">
        <v>132</v>
      </c>
      <c r="E141" s="181" t="s">
        <v>196</v>
      </c>
      <c r="F141" s="182" t="s">
        <v>197</v>
      </c>
      <c r="G141" s="183" t="s">
        <v>135</v>
      </c>
      <c r="H141" s="184">
        <v>300</v>
      </c>
      <c r="I141" s="185"/>
      <c r="J141" s="186">
        <f>ROUND(I141*H141,2)</f>
        <v>0</v>
      </c>
      <c r="K141" s="182" t="s">
        <v>136</v>
      </c>
      <c r="L141" s="41"/>
      <c r="M141" s="187" t="s">
        <v>21</v>
      </c>
      <c r="N141" s="188" t="s">
        <v>44</v>
      </c>
      <c r="O141" s="66"/>
      <c r="P141" s="189">
        <f>O141*H141</f>
        <v>0</v>
      </c>
      <c r="Q141" s="189">
        <v>0</v>
      </c>
      <c r="R141" s="189">
        <f>Q141*H141</f>
        <v>0</v>
      </c>
      <c r="S141" s="189">
        <v>0</v>
      </c>
      <c r="T141" s="190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91" t="s">
        <v>137</v>
      </c>
      <c r="AT141" s="191" t="s">
        <v>132</v>
      </c>
      <c r="AU141" s="191" t="s">
        <v>82</v>
      </c>
      <c r="AY141" s="19" t="s">
        <v>129</v>
      </c>
      <c r="BE141" s="192">
        <f>IF(N141="základní",J141,0)</f>
        <v>0</v>
      </c>
      <c r="BF141" s="192">
        <f>IF(N141="snížená",J141,0)</f>
        <v>0</v>
      </c>
      <c r="BG141" s="192">
        <f>IF(N141="zákl. přenesená",J141,0)</f>
        <v>0</v>
      </c>
      <c r="BH141" s="192">
        <f>IF(N141="sníž. přenesená",J141,0)</f>
        <v>0</v>
      </c>
      <c r="BI141" s="192">
        <f>IF(N141="nulová",J141,0)</f>
        <v>0</v>
      </c>
      <c r="BJ141" s="19" t="s">
        <v>80</v>
      </c>
      <c r="BK141" s="192">
        <f>ROUND(I141*H141,2)</f>
        <v>0</v>
      </c>
      <c r="BL141" s="19" t="s">
        <v>137</v>
      </c>
      <c r="BM141" s="191" t="s">
        <v>198</v>
      </c>
    </row>
    <row r="142" spans="1:65" s="2" customFormat="1" ht="11.25">
      <c r="A142" s="36"/>
      <c r="B142" s="37"/>
      <c r="C142" s="38"/>
      <c r="D142" s="193" t="s">
        <v>139</v>
      </c>
      <c r="E142" s="38"/>
      <c r="F142" s="194" t="s">
        <v>199</v>
      </c>
      <c r="G142" s="38"/>
      <c r="H142" s="38"/>
      <c r="I142" s="195"/>
      <c r="J142" s="38"/>
      <c r="K142" s="38"/>
      <c r="L142" s="41"/>
      <c r="M142" s="196"/>
      <c r="N142" s="197"/>
      <c r="O142" s="66"/>
      <c r="P142" s="66"/>
      <c r="Q142" s="66"/>
      <c r="R142" s="66"/>
      <c r="S142" s="66"/>
      <c r="T142" s="67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9" t="s">
        <v>139</v>
      </c>
      <c r="AU142" s="19" t="s">
        <v>82</v>
      </c>
    </row>
    <row r="143" spans="1:65" s="13" customFormat="1" ht="11.25">
      <c r="B143" s="198"/>
      <c r="C143" s="199"/>
      <c r="D143" s="200" t="s">
        <v>141</v>
      </c>
      <c r="E143" s="201" t="s">
        <v>21</v>
      </c>
      <c r="F143" s="202" t="s">
        <v>200</v>
      </c>
      <c r="G143" s="199"/>
      <c r="H143" s="203">
        <v>300</v>
      </c>
      <c r="I143" s="204"/>
      <c r="J143" s="199"/>
      <c r="K143" s="199"/>
      <c r="L143" s="205"/>
      <c r="M143" s="206"/>
      <c r="N143" s="207"/>
      <c r="O143" s="207"/>
      <c r="P143" s="207"/>
      <c r="Q143" s="207"/>
      <c r="R143" s="207"/>
      <c r="S143" s="207"/>
      <c r="T143" s="208"/>
      <c r="AT143" s="209" t="s">
        <v>141</v>
      </c>
      <c r="AU143" s="209" t="s">
        <v>82</v>
      </c>
      <c r="AV143" s="13" t="s">
        <v>82</v>
      </c>
      <c r="AW143" s="13" t="s">
        <v>34</v>
      </c>
      <c r="AX143" s="13" t="s">
        <v>73</v>
      </c>
      <c r="AY143" s="209" t="s">
        <v>129</v>
      </c>
    </row>
    <row r="144" spans="1:65" s="14" customFormat="1" ht="11.25">
      <c r="B144" s="210"/>
      <c r="C144" s="211"/>
      <c r="D144" s="200" t="s">
        <v>141</v>
      </c>
      <c r="E144" s="212" t="s">
        <v>21</v>
      </c>
      <c r="F144" s="213" t="s">
        <v>143</v>
      </c>
      <c r="G144" s="211"/>
      <c r="H144" s="214">
        <v>300</v>
      </c>
      <c r="I144" s="215"/>
      <c r="J144" s="211"/>
      <c r="K144" s="211"/>
      <c r="L144" s="216"/>
      <c r="M144" s="217"/>
      <c r="N144" s="218"/>
      <c r="O144" s="218"/>
      <c r="P144" s="218"/>
      <c r="Q144" s="218"/>
      <c r="R144" s="218"/>
      <c r="S144" s="218"/>
      <c r="T144" s="219"/>
      <c r="AT144" s="220" t="s">
        <v>141</v>
      </c>
      <c r="AU144" s="220" t="s">
        <v>82</v>
      </c>
      <c r="AV144" s="14" t="s">
        <v>130</v>
      </c>
      <c r="AW144" s="14" t="s">
        <v>34</v>
      </c>
      <c r="AX144" s="14" t="s">
        <v>80</v>
      </c>
      <c r="AY144" s="220" t="s">
        <v>129</v>
      </c>
    </row>
    <row r="145" spans="1:65" s="12" customFormat="1" ht="22.9" customHeight="1">
      <c r="B145" s="164"/>
      <c r="C145" s="165"/>
      <c r="D145" s="166" t="s">
        <v>72</v>
      </c>
      <c r="E145" s="178" t="s">
        <v>189</v>
      </c>
      <c r="F145" s="178" t="s">
        <v>201</v>
      </c>
      <c r="G145" s="165"/>
      <c r="H145" s="165"/>
      <c r="I145" s="168"/>
      <c r="J145" s="179">
        <f>BK145</f>
        <v>0</v>
      </c>
      <c r="K145" s="165"/>
      <c r="L145" s="170"/>
      <c r="M145" s="171"/>
      <c r="N145" s="172"/>
      <c r="O145" s="172"/>
      <c r="P145" s="173">
        <f>SUM(P146:P170)</f>
        <v>0</v>
      </c>
      <c r="Q145" s="172"/>
      <c r="R145" s="173">
        <f>SUM(R146:R170)</f>
        <v>1.8600519999999999E-2</v>
      </c>
      <c r="S145" s="172"/>
      <c r="T145" s="174">
        <f>SUM(T146:T170)</f>
        <v>0</v>
      </c>
      <c r="AR145" s="175" t="s">
        <v>80</v>
      </c>
      <c r="AT145" s="176" t="s">
        <v>72</v>
      </c>
      <c r="AU145" s="176" t="s">
        <v>80</v>
      </c>
      <c r="AY145" s="175" t="s">
        <v>129</v>
      </c>
      <c r="BK145" s="177">
        <f>SUM(BK146:BK170)</f>
        <v>0</v>
      </c>
    </row>
    <row r="146" spans="1:65" s="2" customFormat="1" ht="24.2" customHeight="1">
      <c r="A146" s="36"/>
      <c r="B146" s="37"/>
      <c r="C146" s="180" t="s">
        <v>202</v>
      </c>
      <c r="D146" s="180" t="s">
        <v>132</v>
      </c>
      <c r="E146" s="181" t="s">
        <v>203</v>
      </c>
      <c r="F146" s="182" t="s">
        <v>204</v>
      </c>
      <c r="G146" s="183" t="s">
        <v>205</v>
      </c>
      <c r="H146" s="184">
        <v>15</v>
      </c>
      <c r="I146" s="185"/>
      <c r="J146" s="186">
        <f>ROUND(I146*H146,2)</f>
        <v>0</v>
      </c>
      <c r="K146" s="182" t="s">
        <v>206</v>
      </c>
      <c r="L146" s="41"/>
      <c r="M146" s="187" t="s">
        <v>21</v>
      </c>
      <c r="N146" s="188" t="s">
        <v>44</v>
      </c>
      <c r="O146" s="66"/>
      <c r="P146" s="189">
        <f>O146*H146</f>
        <v>0</v>
      </c>
      <c r="Q146" s="189">
        <v>0</v>
      </c>
      <c r="R146" s="189">
        <f>Q146*H146</f>
        <v>0</v>
      </c>
      <c r="S146" s="189">
        <v>0</v>
      </c>
      <c r="T146" s="190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91" t="s">
        <v>137</v>
      </c>
      <c r="AT146" s="191" t="s">
        <v>132</v>
      </c>
      <c r="AU146" s="191" t="s">
        <v>82</v>
      </c>
      <c r="AY146" s="19" t="s">
        <v>129</v>
      </c>
      <c r="BE146" s="192">
        <f>IF(N146="základní",J146,0)</f>
        <v>0</v>
      </c>
      <c r="BF146" s="192">
        <f>IF(N146="snížená",J146,0)</f>
        <v>0</v>
      </c>
      <c r="BG146" s="192">
        <f>IF(N146="zákl. přenesená",J146,0)</f>
        <v>0</v>
      </c>
      <c r="BH146" s="192">
        <f>IF(N146="sníž. přenesená",J146,0)</f>
        <v>0</v>
      </c>
      <c r="BI146" s="192">
        <f>IF(N146="nulová",J146,0)</f>
        <v>0</v>
      </c>
      <c r="BJ146" s="19" t="s">
        <v>80</v>
      </c>
      <c r="BK146" s="192">
        <f>ROUND(I146*H146,2)</f>
        <v>0</v>
      </c>
      <c r="BL146" s="19" t="s">
        <v>137</v>
      </c>
      <c r="BM146" s="191" t="s">
        <v>207</v>
      </c>
    </row>
    <row r="147" spans="1:65" s="2" customFormat="1" ht="29.25">
      <c r="A147" s="36"/>
      <c r="B147" s="37"/>
      <c r="C147" s="38"/>
      <c r="D147" s="200" t="s">
        <v>167</v>
      </c>
      <c r="E147" s="38"/>
      <c r="F147" s="221" t="s">
        <v>208</v>
      </c>
      <c r="G147" s="38"/>
      <c r="H147" s="38"/>
      <c r="I147" s="195"/>
      <c r="J147" s="38"/>
      <c r="K147" s="38"/>
      <c r="L147" s="41"/>
      <c r="M147" s="196"/>
      <c r="N147" s="197"/>
      <c r="O147" s="66"/>
      <c r="P147" s="66"/>
      <c r="Q147" s="66"/>
      <c r="R147" s="66"/>
      <c r="S147" s="66"/>
      <c r="T147" s="67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9" t="s">
        <v>167</v>
      </c>
      <c r="AU147" s="19" t="s">
        <v>82</v>
      </c>
    </row>
    <row r="148" spans="1:65" s="2" customFormat="1" ht="21.75" customHeight="1">
      <c r="A148" s="36"/>
      <c r="B148" s="37"/>
      <c r="C148" s="180" t="s">
        <v>209</v>
      </c>
      <c r="D148" s="180" t="s">
        <v>132</v>
      </c>
      <c r="E148" s="181" t="s">
        <v>210</v>
      </c>
      <c r="F148" s="182" t="s">
        <v>211</v>
      </c>
      <c r="G148" s="183" t="s">
        <v>212</v>
      </c>
      <c r="H148" s="184">
        <v>20</v>
      </c>
      <c r="I148" s="185"/>
      <c r="J148" s="186">
        <f>ROUND(I148*H148,2)</f>
        <v>0</v>
      </c>
      <c r="K148" s="182" t="s">
        <v>136</v>
      </c>
      <c r="L148" s="41"/>
      <c r="M148" s="187" t="s">
        <v>21</v>
      </c>
      <c r="N148" s="188" t="s">
        <v>44</v>
      </c>
      <c r="O148" s="66"/>
      <c r="P148" s="189">
        <f>O148*H148</f>
        <v>0</v>
      </c>
      <c r="Q148" s="189">
        <v>0</v>
      </c>
      <c r="R148" s="189">
        <f>Q148*H148</f>
        <v>0</v>
      </c>
      <c r="S148" s="189">
        <v>0</v>
      </c>
      <c r="T148" s="190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91" t="s">
        <v>137</v>
      </c>
      <c r="AT148" s="191" t="s">
        <v>132</v>
      </c>
      <c r="AU148" s="191" t="s">
        <v>82</v>
      </c>
      <c r="AY148" s="19" t="s">
        <v>129</v>
      </c>
      <c r="BE148" s="192">
        <f>IF(N148="základní",J148,0)</f>
        <v>0</v>
      </c>
      <c r="BF148" s="192">
        <f>IF(N148="snížená",J148,0)</f>
        <v>0</v>
      </c>
      <c r="BG148" s="192">
        <f>IF(N148="zákl. přenesená",J148,0)</f>
        <v>0</v>
      </c>
      <c r="BH148" s="192">
        <f>IF(N148="sníž. přenesená",J148,0)</f>
        <v>0</v>
      </c>
      <c r="BI148" s="192">
        <f>IF(N148="nulová",J148,0)</f>
        <v>0</v>
      </c>
      <c r="BJ148" s="19" t="s">
        <v>80</v>
      </c>
      <c r="BK148" s="192">
        <f>ROUND(I148*H148,2)</f>
        <v>0</v>
      </c>
      <c r="BL148" s="19" t="s">
        <v>137</v>
      </c>
      <c r="BM148" s="191" t="s">
        <v>213</v>
      </c>
    </row>
    <row r="149" spans="1:65" s="2" customFormat="1" ht="11.25">
      <c r="A149" s="36"/>
      <c r="B149" s="37"/>
      <c r="C149" s="38"/>
      <c r="D149" s="193" t="s">
        <v>139</v>
      </c>
      <c r="E149" s="38"/>
      <c r="F149" s="194" t="s">
        <v>214</v>
      </c>
      <c r="G149" s="38"/>
      <c r="H149" s="38"/>
      <c r="I149" s="195"/>
      <c r="J149" s="38"/>
      <c r="K149" s="38"/>
      <c r="L149" s="41"/>
      <c r="M149" s="196"/>
      <c r="N149" s="197"/>
      <c r="O149" s="66"/>
      <c r="P149" s="66"/>
      <c r="Q149" s="66"/>
      <c r="R149" s="66"/>
      <c r="S149" s="66"/>
      <c r="T149" s="67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9" t="s">
        <v>139</v>
      </c>
      <c r="AU149" s="19" t="s">
        <v>82</v>
      </c>
    </row>
    <row r="150" spans="1:65" s="2" customFormat="1" ht="19.5">
      <c r="A150" s="36"/>
      <c r="B150" s="37"/>
      <c r="C150" s="38"/>
      <c r="D150" s="200" t="s">
        <v>167</v>
      </c>
      <c r="E150" s="38"/>
      <c r="F150" s="221" t="s">
        <v>215</v>
      </c>
      <c r="G150" s="38"/>
      <c r="H150" s="38"/>
      <c r="I150" s="195"/>
      <c r="J150" s="38"/>
      <c r="K150" s="38"/>
      <c r="L150" s="41"/>
      <c r="M150" s="196"/>
      <c r="N150" s="197"/>
      <c r="O150" s="66"/>
      <c r="P150" s="66"/>
      <c r="Q150" s="66"/>
      <c r="R150" s="66"/>
      <c r="S150" s="66"/>
      <c r="T150" s="67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9" t="s">
        <v>167</v>
      </c>
      <c r="AU150" s="19" t="s">
        <v>82</v>
      </c>
    </row>
    <row r="151" spans="1:65" s="2" customFormat="1" ht="16.5" customHeight="1">
      <c r="A151" s="36"/>
      <c r="B151" s="37"/>
      <c r="C151" s="180" t="s">
        <v>216</v>
      </c>
      <c r="D151" s="180" t="s">
        <v>132</v>
      </c>
      <c r="E151" s="181" t="s">
        <v>217</v>
      </c>
      <c r="F151" s="182" t="s">
        <v>218</v>
      </c>
      <c r="G151" s="183" t="s">
        <v>219</v>
      </c>
      <c r="H151" s="184">
        <v>20</v>
      </c>
      <c r="I151" s="185"/>
      <c r="J151" s="186">
        <f>ROUND(I151*H151,2)</f>
        <v>0</v>
      </c>
      <c r="K151" s="182" t="s">
        <v>206</v>
      </c>
      <c r="L151" s="41"/>
      <c r="M151" s="187" t="s">
        <v>21</v>
      </c>
      <c r="N151" s="188" t="s">
        <v>44</v>
      </c>
      <c r="O151" s="66"/>
      <c r="P151" s="189">
        <f>O151*H151</f>
        <v>0</v>
      </c>
      <c r="Q151" s="189">
        <v>0</v>
      </c>
      <c r="R151" s="189">
        <f>Q151*H151</f>
        <v>0</v>
      </c>
      <c r="S151" s="189">
        <v>0</v>
      </c>
      <c r="T151" s="190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191" t="s">
        <v>137</v>
      </c>
      <c r="AT151" s="191" t="s">
        <v>132</v>
      </c>
      <c r="AU151" s="191" t="s">
        <v>82</v>
      </c>
      <c r="AY151" s="19" t="s">
        <v>129</v>
      </c>
      <c r="BE151" s="192">
        <f>IF(N151="základní",J151,0)</f>
        <v>0</v>
      </c>
      <c r="BF151" s="192">
        <f>IF(N151="snížená",J151,0)</f>
        <v>0</v>
      </c>
      <c r="BG151" s="192">
        <f>IF(N151="zákl. přenesená",J151,0)</f>
        <v>0</v>
      </c>
      <c r="BH151" s="192">
        <f>IF(N151="sníž. přenesená",J151,0)</f>
        <v>0</v>
      </c>
      <c r="BI151" s="192">
        <f>IF(N151="nulová",J151,0)</f>
        <v>0</v>
      </c>
      <c r="BJ151" s="19" t="s">
        <v>80</v>
      </c>
      <c r="BK151" s="192">
        <f>ROUND(I151*H151,2)</f>
        <v>0</v>
      </c>
      <c r="BL151" s="19" t="s">
        <v>137</v>
      </c>
      <c r="BM151" s="191" t="s">
        <v>220</v>
      </c>
    </row>
    <row r="152" spans="1:65" s="2" customFormat="1" ht="24.2" customHeight="1">
      <c r="A152" s="36"/>
      <c r="B152" s="37"/>
      <c r="C152" s="180" t="s">
        <v>221</v>
      </c>
      <c r="D152" s="180" t="s">
        <v>132</v>
      </c>
      <c r="E152" s="181" t="s">
        <v>222</v>
      </c>
      <c r="F152" s="182" t="s">
        <v>223</v>
      </c>
      <c r="G152" s="183" t="s">
        <v>135</v>
      </c>
      <c r="H152" s="184">
        <v>258.81299999999999</v>
      </c>
      <c r="I152" s="185"/>
      <c r="J152" s="186">
        <f>ROUND(I152*H152,2)</f>
        <v>0</v>
      </c>
      <c r="K152" s="182" t="s">
        <v>136</v>
      </c>
      <c r="L152" s="41"/>
      <c r="M152" s="187" t="s">
        <v>21</v>
      </c>
      <c r="N152" s="188" t="s">
        <v>44</v>
      </c>
      <c r="O152" s="66"/>
      <c r="P152" s="189">
        <f>O152*H152</f>
        <v>0</v>
      </c>
      <c r="Q152" s="189">
        <v>4.0000000000000003E-5</v>
      </c>
      <c r="R152" s="189">
        <f>Q152*H152</f>
        <v>1.035252E-2</v>
      </c>
      <c r="S152" s="189">
        <v>0</v>
      </c>
      <c r="T152" s="190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91" t="s">
        <v>137</v>
      </c>
      <c r="AT152" s="191" t="s">
        <v>132</v>
      </c>
      <c r="AU152" s="191" t="s">
        <v>82</v>
      </c>
      <c r="AY152" s="19" t="s">
        <v>129</v>
      </c>
      <c r="BE152" s="192">
        <f>IF(N152="základní",J152,0)</f>
        <v>0</v>
      </c>
      <c r="BF152" s="192">
        <f>IF(N152="snížená",J152,0)</f>
        <v>0</v>
      </c>
      <c r="BG152" s="192">
        <f>IF(N152="zákl. přenesená",J152,0)</f>
        <v>0</v>
      </c>
      <c r="BH152" s="192">
        <f>IF(N152="sníž. přenesená",J152,0)</f>
        <v>0</v>
      </c>
      <c r="BI152" s="192">
        <f>IF(N152="nulová",J152,0)</f>
        <v>0</v>
      </c>
      <c r="BJ152" s="19" t="s">
        <v>80</v>
      </c>
      <c r="BK152" s="192">
        <f>ROUND(I152*H152,2)</f>
        <v>0</v>
      </c>
      <c r="BL152" s="19" t="s">
        <v>137</v>
      </c>
      <c r="BM152" s="191" t="s">
        <v>224</v>
      </c>
    </row>
    <row r="153" spans="1:65" s="2" customFormat="1" ht="11.25">
      <c r="A153" s="36"/>
      <c r="B153" s="37"/>
      <c r="C153" s="38"/>
      <c r="D153" s="193" t="s">
        <v>139</v>
      </c>
      <c r="E153" s="38"/>
      <c r="F153" s="194" t="s">
        <v>225</v>
      </c>
      <c r="G153" s="38"/>
      <c r="H153" s="38"/>
      <c r="I153" s="195"/>
      <c r="J153" s="38"/>
      <c r="K153" s="38"/>
      <c r="L153" s="41"/>
      <c r="M153" s="196"/>
      <c r="N153" s="197"/>
      <c r="O153" s="66"/>
      <c r="P153" s="66"/>
      <c r="Q153" s="66"/>
      <c r="R153" s="66"/>
      <c r="S153" s="66"/>
      <c r="T153" s="67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9" t="s">
        <v>139</v>
      </c>
      <c r="AU153" s="19" t="s">
        <v>82</v>
      </c>
    </row>
    <row r="154" spans="1:65" s="15" customFormat="1" ht="11.25">
      <c r="B154" s="222"/>
      <c r="C154" s="223"/>
      <c r="D154" s="200" t="s">
        <v>141</v>
      </c>
      <c r="E154" s="224" t="s">
        <v>21</v>
      </c>
      <c r="F154" s="225" t="s">
        <v>226</v>
      </c>
      <c r="G154" s="223"/>
      <c r="H154" s="224" t="s">
        <v>21</v>
      </c>
      <c r="I154" s="226"/>
      <c r="J154" s="223"/>
      <c r="K154" s="223"/>
      <c r="L154" s="227"/>
      <c r="M154" s="228"/>
      <c r="N154" s="229"/>
      <c r="O154" s="229"/>
      <c r="P154" s="229"/>
      <c r="Q154" s="229"/>
      <c r="R154" s="229"/>
      <c r="S154" s="229"/>
      <c r="T154" s="230"/>
      <c r="AT154" s="231" t="s">
        <v>141</v>
      </c>
      <c r="AU154" s="231" t="s">
        <v>82</v>
      </c>
      <c r="AV154" s="15" t="s">
        <v>80</v>
      </c>
      <c r="AW154" s="15" t="s">
        <v>34</v>
      </c>
      <c r="AX154" s="15" t="s">
        <v>73</v>
      </c>
      <c r="AY154" s="231" t="s">
        <v>129</v>
      </c>
    </row>
    <row r="155" spans="1:65" s="13" customFormat="1" ht="11.25">
      <c r="B155" s="198"/>
      <c r="C155" s="199"/>
      <c r="D155" s="200" t="s">
        <v>141</v>
      </c>
      <c r="E155" s="201" t="s">
        <v>21</v>
      </c>
      <c r="F155" s="202" t="s">
        <v>227</v>
      </c>
      <c r="G155" s="199"/>
      <c r="H155" s="203">
        <v>158.81299999999999</v>
      </c>
      <c r="I155" s="204"/>
      <c r="J155" s="199"/>
      <c r="K155" s="199"/>
      <c r="L155" s="205"/>
      <c r="M155" s="206"/>
      <c r="N155" s="207"/>
      <c r="O155" s="207"/>
      <c r="P155" s="207"/>
      <c r="Q155" s="207"/>
      <c r="R155" s="207"/>
      <c r="S155" s="207"/>
      <c r="T155" s="208"/>
      <c r="AT155" s="209" t="s">
        <v>141</v>
      </c>
      <c r="AU155" s="209" t="s">
        <v>82</v>
      </c>
      <c r="AV155" s="13" t="s">
        <v>82</v>
      </c>
      <c r="AW155" s="13" t="s">
        <v>34</v>
      </c>
      <c r="AX155" s="13" t="s">
        <v>73</v>
      </c>
      <c r="AY155" s="209" t="s">
        <v>129</v>
      </c>
    </row>
    <row r="156" spans="1:65" s="14" customFormat="1" ht="11.25">
      <c r="B156" s="210"/>
      <c r="C156" s="211"/>
      <c r="D156" s="200" t="s">
        <v>141</v>
      </c>
      <c r="E156" s="212" t="s">
        <v>21</v>
      </c>
      <c r="F156" s="213" t="s">
        <v>143</v>
      </c>
      <c r="G156" s="211"/>
      <c r="H156" s="214">
        <v>158.81299999999999</v>
      </c>
      <c r="I156" s="215"/>
      <c r="J156" s="211"/>
      <c r="K156" s="211"/>
      <c r="L156" s="216"/>
      <c r="M156" s="217"/>
      <c r="N156" s="218"/>
      <c r="O156" s="218"/>
      <c r="P156" s="218"/>
      <c r="Q156" s="218"/>
      <c r="R156" s="218"/>
      <c r="S156" s="218"/>
      <c r="T156" s="219"/>
      <c r="AT156" s="220" t="s">
        <v>141</v>
      </c>
      <c r="AU156" s="220" t="s">
        <v>82</v>
      </c>
      <c r="AV156" s="14" t="s">
        <v>130</v>
      </c>
      <c r="AW156" s="14" t="s">
        <v>34</v>
      </c>
      <c r="AX156" s="14" t="s">
        <v>73</v>
      </c>
      <c r="AY156" s="220" t="s">
        <v>129</v>
      </c>
    </row>
    <row r="157" spans="1:65" s="13" customFormat="1" ht="11.25">
      <c r="B157" s="198"/>
      <c r="C157" s="199"/>
      <c r="D157" s="200" t="s">
        <v>141</v>
      </c>
      <c r="E157" s="201" t="s">
        <v>21</v>
      </c>
      <c r="F157" s="202" t="s">
        <v>228</v>
      </c>
      <c r="G157" s="199"/>
      <c r="H157" s="203">
        <v>100</v>
      </c>
      <c r="I157" s="204"/>
      <c r="J157" s="199"/>
      <c r="K157" s="199"/>
      <c r="L157" s="205"/>
      <c r="M157" s="206"/>
      <c r="N157" s="207"/>
      <c r="O157" s="207"/>
      <c r="P157" s="207"/>
      <c r="Q157" s="207"/>
      <c r="R157" s="207"/>
      <c r="S157" s="207"/>
      <c r="T157" s="208"/>
      <c r="AT157" s="209" t="s">
        <v>141</v>
      </c>
      <c r="AU157" s="209" t="s">
        <v>82</v>
      </c>
      <c r="AV157" s="13" t="s">
        <v>82</v>
      </c>
      <c r="AW157" s="13" t="s">
        <v>34</v>
      </c>
      <c r="AX157" s="13" t="s">
        <v>73</v>
      </c>
      <c r="AY157" s="209" t="s">
        <v>129</v>
      </c>
    </row>
    <row r="158" spans="1:65" s="16" customFormat="1" ht="11.25">
      <c r="B158" s="232"/>
      <c r="C158" s="233"/>
      <c r="D158" s="200" t="s">
        <v>141</v>
      </c>
      <c r="E158" s="234" t="s">
        <v>21</v>
      </c>
      <c r="F158" s="235" t="s">
        <v>229</v>
      </c>
      <c r="G158" s="233"/>
      <c r="H158" s="236">
        <v>258.81299999999999</v>
      </c>
      <c r="I158" s="237"/>
      <c r="J158" s="233"/>
      <c r="K158" s="233"/>
      <c r="L158" s="238"/>
      <c r="M158" s="239"/>
      <c r="N158" s="240"/>
      <c r="O158" s="240"/>
      <c r="P158" s="240"/>
      <c r="Q158" s="240"/>
      <c r="R158" s="240"/>
      <c r="S158" s="240"/>
      <c r="T158" s="241"/>
      <c r="AT158" s="242" t="s">
        <v>141</v>
      </c>
      <c r="AU158" s="242" t="s">
        <v>82</v>
      </c>
      <c r="AV158" s="16" t="s">
        <v>137</v>
      </c>
      <c r="AW158" s="16" t="s">
        <v>34</v>
      </c>
      <c r="AX158" s="16" t="s">
        <v>80</v>
      </c>
      <c r="AY158" s="242" t="s">
        <v>129</v>
      </c>
    </row>
    <row r="159" spans="1:65" s="2" customFormat="1" ht="24.2" customHeight="1">
      <c r="A159" s="36"/>
      <c r="B159" s="37"/>
      <c r="C159" s="180" t="s">
        <v>8</v>
      </c>
      <c r="D159" s="180" t="s">
        <v>132</v>
      </c>
      <c r="E159" s="181" t="s">
        <v>230</v>
      </c>
      <c r="F159" s="182" t="s">
        <v>231</v>
      </c>
      <c r="G159" s="183" t="s">
        <v>232</v>
      </c>
      <c r="H159" s="184">
        <v>2.4</v>
      </c>
      <c r="I159" s="185"/>
      <c r="J159" s="186">
        <f>ROUND(I159*H159,2)</f>
        <v>0</v>
      </c>
      <c r="K159" s="182" t="s">
        <v>136</v>
      </c>
      <c r="L159" s="41"/>
      <c r="M159" s="187" t="s">
        <v>21</v>
      </c>
      <c r="N159" s="188" t="s">
        <v>44</v>
      </c>
      <c r="O159" s="66"/>
      <c r="P159" s="189">
        <f>O159*H159</f>
        <v>0</v>
      </c>
      <c r="Q159" s="189">
        <v>5.1999999999999995E-4</v>
      </c>
      <c r="R159" s="189">
        <f>Q159*H159</f>
        <v>1.2479999999999998E-3</v>
      </c>
      <c r="S159" s="189">
        <v>0</v>
      </c>
      <c r="T159" s="190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191" t="s">
        <v>137</v>
      </c>
      <c r="AT159" s="191" t="s">
        <v>132</v>
      </c>
      <c r="AU159" s="191" t="s">
        <v>82</v>
      </c>
      <c r="AY159" s="19" t="s">
        <v>129</v>
      </c>
      <c r="BE159" s="192">
        <f>IF(N159="základní",J159,0)</f>
        <v>0</v>
      </c>
      <c r="BF159" s="192">
        <f>IF(N159="snížená",J159,0)</f>
        <v>0</v>
      </c>
      <c r="BG159" s="192">
        <f>IF(N159="zákl. přenesená",J159,0)</f>
        <v>0</v>
      </c>
      <c r="BH159" s="192">
        <f>IF(N159="sníž. přenesená",J159,0)</f>
        <v>0</v>
      </c>
      <c r="BI159" s="192">
        <f>IF(N159="nulová",J159,0)</f>
        <v>0</v>
      </c>
      <c r="BJ159" s="19" t="s">
        <v>80</v>
      </c>
      <c r="BK159" s="192">
        <f>ROUND(I159*H159,2)</f>
        <v>0</v>
      </c>
      <c r="BL159" s="19" t="s">
        <v>137</v>
      </c>
      <c r="BM159" s="191" t="s">
        <v>233</v>
      </c>
    </row>
    <row r="160" spans="1:65" s="2" customFormat="1" ht="11.25">
      <c r="A160" s="36"/>
      <c r="B160" s="37"/>
      <c r="C160" s="38"/>
      <c r="D160" s="193" t="s">
        <v>139</v>
      </c>
      <c r="E160" s="38"/>
      <c r="F160" s="194" t="s">
        <v>234</v>
      </c>
      <c r="G160" s="38"/>
      <c r="H160" s="38"/>
      <c r="I160" s="195"/>
      <c r="J160" s="38"/>
      <c r="K160" s="38"/>
      <c r="L160" s="41"/>
      <c r="M160" s="196"/>
      <c r="N160" s="197"/>
      <c r="O160" s="66"/>
      <c r="P160" s="66"/>
      <c r="Q160" s="66"/>
      <c r="R160" s="66"/>
      <c r="S160" s="66"/>
      <c r="T160" s="67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9" t="s">
        <v>139</v>
      </c>
      <c r="AU160" s="19" t="s">
        <v>82</v>
      </c>
    </row>
    <row r="161" spans="1:65" s="13" customFormat="1" ht="11.25">
      <c r="B161" s="198"/>
      <c r="C161" s="199"/>
      <c r="D161" s="200" t="s">
        <v>141</v>
      </c>
      <c r="E161" s="201" t="s">
        <v>21</v>
      </c>
      <c r="F161" s="202" t="s">
        <v>235</v>
      </c>
      <c r="G161" s="199"/>
      <c r="H161" s="203">
        <v>2.4</v>
      </c>
      <c r="I161" s="204"/>
      <c r="J161" s="199"/>
      <c r="K161" s="199"/>
      <c r="L161" s="205"/>
      <c r="M161" s="206"/>
      <c r="N161" s="207"/>
      <c r="O161" s="207"/>
      <c r="P161" s="207"/>
      <c r="Q161" s="207"/>
      <c r="R161" s="207"/>
      <c r="S161" s="207"/>
      <c r="T161" s="208"/>
      <c r="AT161" s="209" t="s">
        <v>141</v>
      </c>
      <c r="AU161" s="209" t="s">
        <v>82</v>
      </c>
      <c r="AV161" s="13" t="s">
        <v>82</v>
      </c>
      <c r="AW161" s="13" t="s">
        <v>34</v>
      </c>
      <c r="AX161" s="13" t="s">
        <v>73</v>
      </c>
      <c r="AY161" s="209" t="s">
        <v>129</v>
      </c>
    </row>
    <row r="162" spans="1:65" s="14" customFormat="1" ht="11.25">
      <c r="B162" s="210"/>
      <c r="C162" s="211"/>
      <c r="D162" s="200" t="s">
        <v>141</v>
      </c>
      <c r="E162" s="212" t="s">
        <v>21</v>
      </c>
      <c r="F162" s="213" t="s">
        <v>143</v>
      </c>
      <c r="G162" s="211"/>
      <c r="H162" s="214">
        <v>2.4</v>
      </c>
      <c r="I162" s="215"/>
      <c r="J162" s="211"/>
      <c r="K162" s="211"/>
      <c r="L162" s="216"/>
      <c r="M162" s="217"/>
      <c r="N162" s="218"/>
      <c r="O162" s="218"/>
      <c r="P162" s="218"/>
      <c r="Q162" s="218"/>
      <c r="R162" s="218"/>
      <c r="S162" s="218"/>
      <c r="T162" s="219"/>
      <c r="AT162" s="220" t="s">
        <v>141</v>
      </c>
      <c r="AU162" s="220" t="s">
        <v>82</v>
      </c>
      <c r="AV162" s="14" t="s">
        <v>130</v>
      </c>
      <c r="AW162" s="14" t="s">
        <v>34</v>
      </c>
      <c r="AX162" s="14" t="s">
        <v>80</v>
      </c>
      <c r="AY162" s="220" t="s">
        <v>129</v>
      </c>
    </row>
    <row r="163" spans="1:65" s="2" customFormat="1" ht="16.5" customHeight="1">
      <c r="A163" s="36"/>
      <c r="B163" s="37"/>
      <c r="C163" s="243" t="s">
        <v>236</v>
      </c>
      <c r="D163" s="243" t="s">
        <v>237</v>
      </c>
      <c r="E163" s="244" t="s">
        <v>238</v>
      </c>
      <c r="F163" s="245" t="s">
        <v>239</v>
      </c>
      <c r="G163" s="246" t="s">
        <v>164</v>
      </c>
      <c r="H163" s="247">
        <v>7.0000000000000001E-3</v>
      </c>
      <c r="I163" s="248"/>
      <c r="J163" s="249">
        <f>ROUND(I163*H163,2)</f>
        <v>0</v>
      </c>
      <c r="K163" s="245" t="s">
        <v>136</v>
      </c>
      <c r="L163" s="250"/>
      <c r="M163" s="251" t="s">
        <v>21</v>
      </c>
      <c r="N163" s="252" t="s">
        <v>44</v>
      </c>
      <c r="O163" s="66"/>
      <c r="P163" s="189">
        <f>O163*H163</f>
        <v>0</v>
      </c>
      <c r="Q163" s="189">
        <v>1</v>
      </c>
      <c r="R163" s="189">
        <f>Q163*H163</f>
        <v>7.0000000000000001E-3</v>
      </c>
      <c r="S163" s="189">
        <v>0</v>
      </c>
      <c r="T163" s="190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191" t="s">
        <v>183</v>
      </c>
      <c r="AT163" s="191" t="s">
        <v>237</v>
      </c>
      <c r="AU163" s="191" t="s">
        <v>82</v>
      </c>
      <c r="AY163" s="19" t="s">
        <v>129</v>
      </c>
      <c r="BE163" s="192">
        <f>IF(N163="základní",J163,0)</f>
        <v>0</v>
      </c>
      <c r="BF163" s="192">
        <f>IF(N163="snížená",J163,0)</f>
        <v>0</v>
      </c>
      <c r="BG163" s="192">
        <f>IF(N163="zákl. přenesená",J163,0)</f>
        <v>0</v>
      </c>
      <c r="BH163" s="192">
        <f>IF(N163="sníž. přenesená",J163,0)</f>
        <v>0</v>
      </c>
      <c r="BI163" s="192">
        <f>IF(N163="nulová",J163,0)</f>
        <v>0</v>
      </c>
      <c r="BJ163" s="19" t="s">
        <v>80</v>
      </c>
      <c r="BK163" s="192">
        <f>ROUND(I163*H163,2)</f>
        <v>0</v>
      </c>
      <c r="BL163" s="19" t="s">
        <v>137</v>
      </c>
      <c r="BM163" s="191" t="s">
        <v>240</v>
      </c>
    </row>
    <row r="164" spans="1:65" s="13" customFormat="1" ht="11.25">
      <c r="B164" s="198"/>
      <c r="C164" s="199"/>
      <c r="D164" s="200" t="s">
        <v>141</v>
      </c>
      <c r="E164" s="201" t="s">
        <v>21</v>
      </c>
      <c r="F164" s="202" t="s">
        <v>241</v>
      </c>
      <c r="G164" s="199"/>
      <c r="H164" s="203">
        <v>8</v>
      </c>
      <c r="I164" s="204"/>
      <c r="J164" s="199"/>
      <c r="K164" s="199"/>
      <c r="L164" s="205"/>
      <c r="M164" s="206"/>
      <c r="N164" s="207"/>
      <c r="O164" s="207"/>
      <c r="P164" s="207"/>
      <c r="Q164" s="207"/>
      <c r="R164" s="207"/>
      <c r="S164" s="207"/>
      <c r="T164" s="208"/>
      <c r="AT164" s="209" t="s">
        <v>141</v>
      </c>
      <c r="AU164" s="209" t="s">
        <v>82</v>
      </c>
      <c r="AV164" s="13" t="s">
        <v>82</v>
      </c>
      <c r="AW164" s="13" t="s">
        <v>34</v>
      </c>
      <c r="AX164" s="13" t="s">
        <v>73</v>
      </c>
      <c r="AY164" s="209" t="s">
        <v>129</v>
      </c>
    </row>
    <row r="165" spans="1:65" s="14" customFormat="1" ht="11.25">
      <c r="B165" s="210"/>
      <c r="C165" s="211"/>
      <c r="D165" s="200" t="s">
        <v>141</v>
      </c>
      <c r="E165" s="212" t="s">
        <v>21</v>
      </c>
      <c r="F165" s="213" t="s">
        <v>143</v>
      </c>
      <c r="G165" s="211"/>
      <c r="H165" s="214">
        <v>8</v>
      </c>
      <c r="I165" s="215"/>
      <c r="J165" s="211"/>
      <c r="K165" s="211"/>
      <c r="L165" s="216"/>
      <c r="M165" s="217"/>
      <c r="N165" s="218"/>
      <c r="O165" s="218"/>
      <c r="P165" s="218"/>
      <c r="Q165" s="218"/>
      <c r="R165" s="218"/>
      <c r="S165" s="218"/>
      <c r="T165" s="219"/>
      <c r="AT165" s="220" t="s">
        <v>141</v>
      </c>
      <c r="AU165" s="220" t="s">
        <v>82</v>
      </c>
      <c r="AV165" s="14" t="s">
        <v>130</v>
      </c>
      <c r="AW165" s="14" t="s">
        <v>34</v>
      </c>
      <c r="AX165" s="14" t="s">
        <v>80</v>
      </c>
      <c r="AY165" s="220" t="s">
        <v>129</v>
      </c>
    </row>
    <row r="166" spans="1:65" s="13" customFormat="1" ht="11.25">
      <c r="B166" s="198"/>
      <c r="C166" s="199"/>
      <c r="D166" s="200" t="s">
        <v>141</v>
      </c>
      <c r="E166" s="199"/>
      <c r="F166" s="202" t="s">
        <v>242</v>
      </c>
      <c r="G166" s="199"/>
      <c r="H166" s="203">
        <v>7.0000000000000001E-3</v>
      </c>
      <c r="I166" s="204"/>
      <c r="J166" s="199"/>
      <c r="K166" s="199"/>
      <c r="L166" s="205"/>
      <c r="M166" s="206"/>
      <c r="N166" s="207"/>
      <c r="O166" s="207"/>
      <c r="P166" s="207"/>
      <c r="Q166" s="207"/>
      <c r="R166" s="207"/>
      <c r="S166" s="207"/>
      <c r="T166" s="208"/>
      <c r="AT166" s="209" t="s">
        <v>141</v>
      </c>
      <c r="AU166" s="209" t="s">
        <v>82</v>
      </c>
      <c r="AV166" s="13" t="s">
        <v>82</v>
      </c>
      <c r="AW166" s="13" t="s">
        <v>4</v>
      </c>
      <c r="AX166" s="13" t="s">
        <v>80</v>
      </c>
      <c r="AY166" s="209" t="s">
        <v>129</v>
      </c>
    </row>
    <row r="167" spans="1:65" s="2" customFormat="1" ht="16.5" customHeight="1">
      <c r="A167" s="36"/>
      <c r="B167" s="37"/>
      <c r="C167" s="180" t="s">
        <v>243</v>
      </c>
      <c r="D167" s="180" t="s">
        <v>132</v>
      </c>
      <c r="E167" s="181" t="s">
        <v>244</v>
      </c>
      <c r="F167" s="182" t="s">
        <v>245</v>
      </c>
      <c r="G167" s="183" t="s">
        <v>232</v>
      </c>
      <c r="H167" s="184">
        <v>2.4</v>
      </c>
      <c r="I167" s="185"/>
      <c r="J167" s="186">
        <f>ROUND(I167*H167,2)</f>
        <v>0</v>
      </c>
      <c r="K167" s="182" t="s">
        <v>136</v>
      </c>
      <c r="L167" s="41"/>
      <c r="M167" s="187" t="s">
        <v>21</v>
      </c>
      <c r="N167" s="188" t="s">
        <v>44</v>
      </c>
      <c r="O167" s="66"/>
      <c r="P167" s="189">
        <f>O167*H167</f>
        <v>0</v>
      </c>
      <c r="Q167" s="189">
        <v>0</v>
      </c>
      <c r="R167" s="189">
        <f>Q167*H167</f>
        <v>0</v>
      </c>
      <c r="S167" s="189">
        <v>0</v>
      </c>
      <c r="T167" s="190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191" t="s">
        <v>137</v>
      </c>
      <c r="AT167" s="191" t="s">
        <v>132</v>
      </c>
      <c r="AU167" s="191" t="s">
        <v>82</v>
      </c>
      <c r="AY167" s="19" t="s">
        <v>129</v>
      </c>
      <c r="BE167" s="192">
        <f>IF(N167="základní",J167,0)</f>
        <v>0</v>
      </c>
      <c r="BF167" s="192">
        <f>IF(N167="snížená",J167,0)</f>
        <v>0</v>
      </c>
      <c r="BG167" s="192">
        <f>IF(N167="zákl. přenesená",J167,0)</f>
        <v>0</v>
      </c>
      <c r="BH167" s="192">
        <f>IF(N167="sníž. přenesená",J167,0)</f>
        <v>0</v>
      </c>
      <c r="BI167" s="192">
        <f>IF(N167="nulová",J167,0)</f>
        <v>0</v>
      </c>
      <c r="BJ167" s="19" t="s">
        <v>80</v>
      </c>
      <c r="BK167" s="192">
        <f>ROUND(I167*H167,2)</f>
        <v>0</v>
      </c>
      <c r="BL167" s="19" t="s">
        <v>137</v>
      </c>
      <c r="BM167" s="191" t="s">
        <v>246</v>
      </c>
    </row>
    <row r="168" spans="1:65" s="2" customFormat="1" ht="11.25">
      <c r="A168" s="36"/>
      <c r="B168" s="37"/>
      <c r="C168" s="38"/>
      <c r="D168" s="193" t="s">
        <v>139</v>
      </c>
      <c r="E168" s="38"/>
      <c r="F168" s="194" t="s">
        <v>247</v>
      </c>
      <c r="G168" s="38"/>
      <c r="H168" s="38"/>
      <c r="I168" s="195"/>
      <c r="J168" s="38"/>
      <c r="K168" s="38"/>
      <c r="L168" s="41"/>
      <c r="M168" s="196"/>
      <c r="N168" s="197"/>
      <c r="O168" s="66"/>
      <c r="P168" s="66"/>
      <c r="Q168" s="66"/>
      <c r="R168" s="66"/>
      <c r="S168" s="66"/>
      <c r="T168" s="67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T168" s="19" t="s">
        <v>139</v>
      </c>
      <c r="AU168" s="19" t="s">
        <v>82</v>
      </c>
    </row>
    <row r="169" spans="1:65" s="13" customFormat="1" ht="11.25">
      <c r="B169" s="198"/>
      <c r="C169" s="199"/>
      <c r="D169" s="200" t="s">
        <v>141</v>
      </c>
      <c r="E169" s="201" t="s">
        <v>21</v>
      </c>
      <c r="F169" s="202" t="s">
        <v>235</v>
      </c>
      <c r="G169" s="199"/>
      <c r="H169" s="203">
        <v>2.4</v>
      </c>
      <c r="I169" s="204"/>
      <c r="J169" s="199"/>
      <c r="K169" s="199"/>
      <c r="L169" s="205"/>
      <c r="M169" s="206"/>
      <c r="N169" s="207"/>
      <c r="O169" s="207"/>
      <c r="P169" s="207"/>
      <c r="Q169" s="207"/>
      <c r="R169" s="207"/>
      <c r="S169" s="207"/>
      <c r="T169" s="208"/>
      <c r="AT169" s="209" t="s">
        <v>141</v>
      </c>
      <c r="AU169" s="209" t="s">
        <v>82</v>
      </c>
      <c r="AV169" s="13" t="s">
        <v>82</v>
      </c>
      <c r="AW169" s="13" t="s">
        <v>34</v>
      </c>
      <c r="AX169" s="13" t="s">
        <v>73</v>
      </c>
      <c r="AY169" s="209" t="s">
        <v>129</v>
      </c>
    </row>
    <row r="170" spans="1:65" s="14" customFormat="1" ht="11.25">
      <c r="B170" s="210"/>
      <c r="C170" s="211"/>
      <c r="D170" s="200" t="s">
        <v>141</v>
      </c>
      <c r="E170" s="212" t="s">
        <v>21</v>
      </c>
      <c r="F170" s="213" t="s">
        <v>143</v>
      </c>
      <c r="G170" s="211"/>
      <c r="H170" s="214">
        <v>2.4</v>
      </c>
      <c r="I170" s="215"/>
      <c r="J170" s="211"/>
      <c r="K170" s="211"/>
      <c r="L170" s="216"/>
      <c r="M170" s="217"/>
      <c r="N170" s="218"/>
      <c r="O170" s="218"/>
      <c r="P170" s="218"/>
      <c r="Q170" s="218"/>
      <c r="R170" s="218"/>
      <c r="S170" s="218"/>
      <c r="T170" s="219"/>
      <c r="AT170" s="220" t="s">
        <v>141</v>
      </c>
      <c r="AU170" s="220" t="s">
        <v>82</v>
      </c>
      <c r="AV170" s="14" t="s">
        <v>130</v>
      </c>
      <c r="AW170" s="14" t="s">
        <v>34</v>
      </c>
      <c r="AX170" s="14" t="s">
        <v>80</v>
      </c>
      <c r="AY170" s="220" t="s">
        <v>129</v>
      </c>
    </row>
    <row r="171" spans="1:65" s="12" customFormat="1" ht="22.9" customHeight="1">
      <c r="B171" s="164"/>
      <c r="C171" s="165"/>
      <c r="D171" s="166" t="s">
        <v>72</v>
      </c>
      <c r="E171" s="178" t="s">
        <v>248</v>
      </c>
      <c r="F171" s="178" t="s">
        <v>249</v>
      </c>
      <c r="G171" s="165"/>
      <c r="H171" s="165"/>
      <c r="I171" s="168"/>
      <c r="J171" s="179">
        <f>BK171</f>
        <v>0</v>
      </c>
      <c r="K171" s="165"/>
      <c r="L171" s="170"/>
      <c r="M171" s="171"/>
      <c r="N171" s="172"/>
      <c r="O171" s="172"/>
      <c r="P171" s="173">
        <f>SUM(P172:P189)</f>
        <v>0</v>
      </c>
      <c r="Q171" s="172"/>
      <c r="R171" s="173">
        <f>SUM(R172:R189)</f>
        <v>0</v>
      </c>
      <c r="S171" s="172"/>
      <c r="T171" s="174">
        <f>SUM(T172:T189)</f>
        <v>0</v>
      </c>
      <c r="AR171" s="175" t="s">
        <v>80</v>
      </c>
      <c r="AT171" s="176" t="s">
        <v>72</v>
      </c>
      <c r="AU171" s="176" t="s">
        <v>80</v>
      </c>
      <c r="AY171" s="175" t="s">
        <v>129</v>
      </c>
      <c r="BK171" s="177">
        <f>SUM(BK172:BK189)</f>
        <v>0</v>
      </c>
    </row>
    <row r="172" spans="1:65" s="2" customFormat="1" ht="24.2" customHeight="1">
      <c r="A172" s="36"/>
      <c r="B172" s="37"/>
      <c r="C172" s="180" t="s">
        <v>250</v>
      </c>
      <c r="D172" s="180" t="s">
        <v>132</v>
      </c>
      <c r="E172" s="181" t="s">
        <v>251</v>
      </c>
      <c r="F172" s="182" t="s">
        <v>252</v>
      </c>
      <c r="G172" s="183" t="s">
        <v>164</v>
      </c>
      <c r="H172" s="184">
        <v>56.137</v>
      </c>
      <c r="I172" s="185"/>
      <c r="J172" s="186">
        <f>ROUND(I172*H172,2)</f>
        <v>0</v>
      </c>
      <c r="K172" s="182" t="s">
        <v>136</v>
      </c>
      <c r="L172" s="41"/>
      <c r="M172" s="187" t="s">
        <v>21</v>
      </c>
      <c r="N172" s="188" t="s">
        <v>44</v>
      </c>
      <c r="O172" s="66"/>
      <c r="P172" s="189">
        <f>O172*H172</f>
        <v>0</v>
      </c>
      <c r="Q172" s="189">
        <v>0</v>
      </c>
      <c r="R172" s="189">
        <f>Q172*H172</f>
        <v>0</v>
      </c>
      <c r="S172" s="189">
        <v>0</v>
      </c>
      <c r="T172" s="190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191" t="s">
        <v>137</v>
      </c>
      <c r="AT172" s="191" t="s">
        <v>132</v>
      </c>
      <c r="AU172" s="191" t="s">
        <v>82</v>
      </c>
      <c r="AY172" s="19" t="s">
        <v>129</v>
      </c>
      <c r="BE172" s="192">
        <f>IF(N172="základní",J172,0)</f>
        <v>0</v>
      </c>
      <c r="BF172" s="192">
        <f>IF(N172="snížená",J172,0)</f>
        <v>0</v>
      </c>
      <c r="BG172" s="192">
        <f>IF(N172="zákl. přenesená",J172,0)</f>
        <v>0</v>
      </c>
      <c r="BH172" s="192">
        <f>IF(N172="sníž. přenesená",J172,0)</f>
        <v>0</v>
      </c>
      <c r="BI172" s="192">
        <f>IF(N172="nulová",J172,0)</f>
        <v>0</v>
      </c>
      <c r="BJ172" s="19" t="s">
        <v>80</v>
      </c>
      <c r="BK172" s="192">
        <f>ROUND(I172*H172,2)</f>
        <v>0</v>
      </c>
      <c r="BL172" s="19" t="s">
        <v>137</v>
      </c>
      <c r="BM172" s="191" t="s">
        <v>253</v>
      </c>
    </row>
    <row r="173" spans="1:65" s="2" customFormat="1" ht="11.25">
      <c r="A173" s="36"/>
      <c r="B173" s="37"/>
      <c r="C173" s="38"/>
      <c r="D173" s="193" t="s">
        <v>139</v>
      </c>
      <c r="E173" s="38"/>
      <c r="F173" s="194" t="s">
        <v>254</v>
      </c>
      <c r="G173" s="38"/>
      <c r="H173" s="38"/>
      <c r="I173" s="195"/>
      <c r="J173" s="38"/>
      <c r="K173" s="38"/>
      <c r="L173" s="41"/>
      <c r="M173" s="196"/>
      <c r="N173" s="197"/>
      <c r="O173" s="66"/>
      <c r="P173" s="66"/>
      <c r="Q173" s="66"/>
      <c r="R173" s="66"/>
      <c r="S173" s="66"/>
      <c r="T173" s="67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9" t="s">
        <v>139</v>
      </c>
      <c r="AU173" s="19" t="s">
        <v>82</v>
      </c>
    </row>
    <row r="174" spans="1:65" s="2" customFormat="1" ht="16.5" customHeight="1">
      <c r="A174" s="36"/>
      <c r="B174" s="37"/>
      <c r="C174" s="180" t="s">
        <v>255</v>
      </c>
      <c r="D174" s="180" t="s">
        <v>132</v>
      </c>
      <c r="E174" s="181" t="s">
        <v>256</v>
      </c>
      <c r="F174" s="182" t="s">
        <v>257</v>
      </c>
      <c r="G174" s="183" t="s">
        <v>232</v>
      </c>
      <c r="H174" s="184">
        <v>16</v>
      </c>
      <c r="I174" s="185"/>
      <c r="J174" s="186">
        <f>ROUND(I174*H174,2)</f>
        <v>0</v>
      </c>
      <c r="K174" s="182" t="s">
        <v>136</v>
      </c>
      <c r="L174" s="41"/>
      <c r="M174" s="187" t="s">
        <v>21</v>
      </c>
      <c r="N174" s="188" t="s">
        <v>44</v>
      </c>
      <c r="O174" s="66"/>
      <c r="P174" s="189">
        <f>O174*H174</f>
        <v>0</v>
      </c>
      <c r="Q174" s="189">
        <v>0</v>
      </c>
      <c r="R174" s="189">
        <f>Q174*H174</f>
        <v>0</v>
      </c>
      <c r="S174" s="189">
        <v>0</v>
      </c>
      <c r="T174" s="190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191" t="s">
        <v>137</v>
      </c>
      <c r="AT174" s="191" t="s">
        <v>132</v>
      </c>
      <c r="AU174" s="191" t="s">
        <v>82</v>
      </c>
      <c r="AY174" s="19" t="s">
        <v>129</v>
      </c>
      <c r="BE174" s="192">
        <f>IF(N174="základní",J174,0)</f>
        <v>0</v>
      </c>
      <c r="BF174" s="192">
        <f>IF(N174="snížená",J174,0)</f>
        <v>0</v>
      </c>
      <c r="BG174" s="192">
        <f>IF(N174="zákl. přenesená",J174,0)</f>
        <v>0</v>
      </c>
      <c r="BH174" s="192">
        <f>IF(N174="sníž. přenesená",J174,0)</f>
        <v>0</v>
      </c>
      <c r="BI174" s="192">
        <f>IF(N174="nulová",J174,0)</f>
        <v>0</v>
      </c>
      <c r="BJ174" s="19" t="s">
        <v>80</v>
      </c>
      <c r="BK174" s="192">
        <f>ROUND(I174*H174,2)</f>
        <v>0</v>
      </c>
      <c r="BL174" s="19" t="s">
        <v>137</v>
      </c>
      <c r="BM174" s="191" t="s">
        <v>258</v>
      </c>
    </row>
    <row r="175" spans="1:65" s="2" customFormat="1" ht="11.25">
      <c r="A175" s="36"/>
      <c r="B175" s="37"/>
      <c r="C175" s="38"/>
      <c r="D175" s="193" t="s">
        <v>139</v>
      </c>
      <c r="E175" s="38"/>
      <c r="F175" s="194" t="s">
        <v>259</v>
      </c>
      <c r="G175" s="38"/>
      <c r="H175" s="38"/>
      <c r="I175" s="195"/>
      <c r="J175" s="38"/>
      <c r="K175" s="38"/>
      <c r="L175" s="41"/>
      <c r="M175" s="196"/>
      <c r="N175" s="197"/>
      <c r="O175" s="66"/>
      <c r="P175" s="66"/>
      <c r="Q175" s="66"/>
      <c r="R175" s="66"/>
      <c r="S175" s="66"/>
      <c r="T175" s="67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T175" s="19" t="s">
        <v>139</v>
      </c>
      <c r="AU175" s="19" t="s">
        <v>82</v>
      </c>
    </row>
    <row r="176" spans="1:65" s="13" customFormat="1" ht="11.25">
      <c r="B176" s="198"/>
      <c r="C176" s="199"/>
      <c r="D176" s="200" t="s">
        <v>141</v>
      </c>
      <c r="E176" s="201" t="s">
        <v>21</v>
      </c>
      <c r="F176" s="202" t="s">
        <v>260</v>
      </c>
      <c r="G176" s="199"/>
      <c r="H176" s="203">
        <v>16</v>
      </c>
      <c r="I176" s="204"/>
      <c r="J176" s="199"/>
      <c r="K176" s="199"/>
      <c r="L176" s="205"/>
      <c r="M176" s="206"/>
      <c r="N176" s="207"/>
      <c r="O176" s="207"/>
      <c r="P176" s="207"/>
      <c r="Q176" s="207"/>
      <c r="R176" s="207"/>
      <c r="S176" s="207"/>
      <c r="T176" s="208"/>
      <c r="AT176" s="209" t="s">
        <v>141</v>
      </c>
      <c r="AU176" s="209" t="s">
        <v>82</v>
      </c>
      <c r="AV176" s="13" t="s">
        <v>82</v>
      </c>
      <c r="AW176" s="13" t="s">
        <v>34</v>
      </c>
      <c r="AX176" s="13" t="s">
        <v>73</v>
      </c>
      <c r="AY176" s="209" t="s">
        <v>129</v>
      </c>
    </row>
    <row r="177" spans="1:65" s="14" customFormat="1" ht="11.25">
      <c r="B177" s="210"/>
      <c r="C177" s="211"/>
      <c r="D177" s="200" t="s">
        <v>141</v>
      </c>
      <c r="E177" s="212" t="s">
        <v>21</v>
      </c>
      <c r="F177" s="213" t="s">
        <v>143</v>
      </c>
      <c r="G177" s="211"/>
      <c r="H177" s="214">
        <v>16</v>
      </c>
      <c r="I177" s="215"/>
      <c r="J177" s="211"/>
      <c r="K177" s="211"/>
      <c r="L177" s="216"/>
      <c r="M177" s="217"/>
      <c r="N177" s="218"/>
      <c r="O177" s="218"/>
      <c r="P177" s="218"/>
      <c r="Q177" s="218"/>
      <c r="R177" s="218"/>
      <c r="S177" s="218"/>
      <c r="T177" s="219"/>
      <c r="AT177" s="220" t="s">
        <v>141</v>
      </c>
      <c r="AU177" s="220" t="s">
        <v>82</v>
      </c>
      <c r="AV177" s="14" t="s">
        <v>130</v>
      </c>
      <c r="AW177" s="14" t="s">
        <v>34</v>
      </c>
      <c r="AX177" s="14" t="s">
        <v>80</v>
      </c>
      <c r="AY177" s="220" t="s">
        <v>129</v>
      </c>
    </row>
    <row r="178" spans="1:65" s="2" customFormat="1" ht="24.2" customHeight="1">
      <c r="A178" s="36"/>
      <c r="B178" s="37"/>
      <c r="C178" s="180" t="s">
        <v>261</v>
      </c>
      <c r="D178" s="180" t="s">
        <v>132</v>
      </c>
      <c r="E178" s="181" t="s">
        <v>262</v>
      </c>
      <c r="F178" s="182" t="s">
        <v>263</v>
      </c>
      <c r="G178" s="183" t="s">
        <v>232</v>
      </c>
      <c r="H178" s="184">
        <v>160</v>
      </c>
      <c r="I178" s="185"/>
      <c r="J178" s="186">
        <f>ROUND(I178*H178,2)</f>
        <v>0</v>
      </c>
      <c r="K178" s="182" t="s">
        <v>136</v>
      </c>
      <c r="L178" s="41"/>
      <c r="M178" s="187" t="s">
        <v>21</v>
      </c>
      <c r="N178" s="188" t="s">
        <v>44</v>
      </c>
      <c r="O178" s="66"/>
      <c r="P178" s="189">
        <f>O178*H178</f>
        <v>0</v>
      </c>
      <c r="Q178" s="189">
        <v>0</v>
      </c>
      <c r="R178" s="189">
        <f>Q178*H178</f>
        <v>0</v>
      </c>
      <c r="S178" s="189">
        <v>0</v>
      </c>
      <c r="T178" s="190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191" t="s">
        <v>137</v>
      </c>
      <c r="AT178" s="191" t="s">
        <v>132</v>
      </c>
      <c r="AU178" s="191" t="s">
        <v>82</v>
      </c>
      <c r="AY178" s="19" t="s">
        <v>129</v>
      </c>
      <c r="BE178" s="192">
        <f>IF(N178="základní",J178,0)</f>
        <v>0</v>
      </c>
      <c r="BF178" s="192">
        <f>IF(N178="snížená",J178,0)</f>
        <v>0</v>
      </c>
      <c r="BG178" s="192">
        <f>IF(N178="zákl. přenesená",J178,0)</f>
        <v>0</v>
      </c>
      <c r="BH178" s="192">
        <f>IF(N178="sníž. přenesená",J178,0)</f>
        <v>0</v>
      </c>
      <c r="BI178" s="192">
        <f>IF(N178="nulová",J178,0)</f>
        <v>0</v>
      </c>
      <c r="BJ178" s="19" t="s">
        <v>80</v>
      </c>
      <c r="BK178" s="192">
        <f>ROUND(I178*H178,2)</f>
        <v>0</v>
      </c>
      <c r="BL178" s="19" t="s">
        <v>137</v>
      </c>
      <c r="BM178" s="191" t="s">
        <v>264</v>
      </c>
    </row>
    <row r="179" spans="1:65" s="2" customFormat="1" ht="11.25">
      <c r="A179" s="36"/>
      <c r="B179" s="37"/>
      <c r="C179" s="38"/>
      <c r="D179" s="193" t="s">
        <v>139</v>
      </c>
      <c r="E179" s="38"/>
      <c r="F179" s="194" t="s">
        <v>265</v>
      </c>
      <c r="G179" s="38"/>
      <c r="H179" s="38"/>
      <c r="I179" s="195"/>
      <c r="J179" s="38"/>
      <c r="K179" s="38"/>
      <c r="L179" s="41"/>
      <c r="M179" s="196"/>
      <c r="N179" s="197"/>
      <c r="O179" s="66"/>
      <c r="P179" s="66"/>
      <c r="Q179" s="66"/>
      <c r="R179" s="66"/>
      <c r="S179" s="66"/>
      <c r="T179" s="67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9" t="s">
        <v>139</v>
      </c>
      <c r="AU179" s="19" t="s">
        <v>82</v>
      </c>
    </row>
    <row r="180" spans="1:65" s="13" customFormat="1" ht="11.25">
      <c r="B180" s="198"/>
      <c r="C180" s="199"/>
      <c r="D180" s="200" t="s">
        <v>141</v>
      </c>
      <c r="E180" s="201" t="s">
        <v>21</v>
      </c>
      <c r="F180" s="202" t="s">
        <v>266</v>
      </c>
      <c r="G180" s="199"/>
      <c r="H180" s="203">
        <v>160</v>
      </c>
      <c r="I180" s="204"/>
      <c r="J180" s="199"/>
      <c r="K180" s="199"/>
      <c r="L180" s="205"/>
      <c r="M180" s="206"/>
      <c r="N180" s="207"/>
      <c r="O180" s="207"/>
      <c r="P180" s="207"/>
      <c r="Q180" s="207"/>
      <c r="R180" s="207"/>
      <c r="S180" s="207"/>
      <c r="T180" s="208"/>
      <c r="AT180" s="209" t="s">
        <v>141</v>
      </c>
      <c r="AU180" s="209" t="s">
        <v>82</v>
      </c>
      <c r="AV180" s="13" t="s">
        <v>82</v>
      </c>
      <c r="AW180" s="13" t="s">
        <v>34</v>
      </c>
      <c r="AX180" s="13" t="s">
        <v>73</v>
      </c>
      <c r="AY180" s="209" t="s">
        <v>129</v>
      </c>
    </row>
    <row r="181" spans="1:65" s="14" customFormat="1" ht="11.25">
      <c r="B181" s="210"/>
      <c r="C181" s="211"/>
      <c r="D181" s="200" t="s">
        <v>141</v>
      </c>
      <c r="E181" s="212" t="s">
        <v>21</v>
      </c>
      <c r="F181" s="213" t="s">
        <v>143</v>
      </c>
      <c r="G181" s="211"/>
      <c r="H181" s="214">
        <v>160</v>
      </c>
      <c r="I181" s="215"/>
      <c r="J181" s="211"/>
      <c r="K181" s="211"/>
      <c r="L181" s="216"/>
      <c r="M181" s="217"/>
      <c r="N181" s="218"/>
      <c r="O181" s="218"/>
      <c r="P181" s="218"/>
      <c r="Q181" s="218"/>
      <c r="R181" s="218"/>
      <c r="S181" s="218"/>
      <c r="T181" s="219"/>
      <c r="AT181" s="220" t="s">
        <v>141</v>
      </c>
      <c r="AU181" s="220" t="s">
        <v>82</v>
      </c>
      <c r="AV181" s="14" t="s">
        <v>130</v>
      </c>
      <c r="AW181" s="14" t="s">
        <v>34</v>
      </c>
      <c r="AX181" s="14" t="s">
        <v>80</v>
      </c>
      <c r="AY181" s="220" t="s">
        <v>129</v>
      </c>
    </row>
    <row r="182" spans="1:65" s="2" customFormat="1" ht="21.75" customHeight="1">
      <c r="A182" s="36"/>
      <c r="B182" s="37"/>
      <c r="C182" s="180" t="s">
        <v>7</v>
      </c>
      <c r="D182" s="180" t="s">
        <v>132</v>
      </c>
      <c r="E182" s="181" t="s">
        <v>267</v>
      </c>
      <c r="F182" s="182" t="s">
        <v>268</v>
      </c>
      <c r="G182" s="183" t="s">
        <v>164</v>
      </c>
      <c r="H182" s="184">
        <v>56.137</v>
      </c>
      <c r="I182" s="185"/>
      <c r="J182" s="186">
        <f>ROUND(I182*H182,2)</f>
        <v>0</v>
      </c>
      <c r="K182" s="182" t="s">
        <v>136</v>
      </c>
      <c r="L182" s="41"/>
      <c r="M182" s="187" t="s">
        <v>21</v>
      </c>
      <c r="N182" s="188" t="s">
        <v>44</v>
      </c>
      <c r="O182" s="66"/>
      <c r="P182" s="189">
        <f>O182*H182</f>
        <v>0</v>
      </c>
      <c r="Q182" s="189">
        <v>0</v>
      </c>
      <c r="R182" s="189">
        <f>Q182*H182</f>
        <v>0</v>
      </c>
      <c r="S182" s="189">
        <v>0</v>
      </c>
      <c r="T182" s="190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191" t="s">
        <v>137</v>
      </c>
      <c r="AT182" s="191" t="s">
        <v>132</v>
      </c>
      <c r="AU182" s="191" t="s">
        <v>82</v>
      </c>
      <c r="AY182" s="19" t="s">
        <v>129</v>
      </c>
      <c r="BE182" s="192">
        <f>IF(N182="základní",J182,0)</f>
        <v>0</v>
      </c>
      <c r="BF182" s="192">
        <f>IF(N182="snížená",J182,0)</f>
        <v>0</v>
      </c>
      <c r="BG182" s="192">
        <f>IF(N182="zákl. přenesená",J182,0)</f>
        <v>0</v>
      </c>
      <c r="BH182" s="192">
        <f>IF(N182="sníž. přenesená",J182,0)</f>
        <v>0</v>
      </c>
      <c r="BI182" s="192">
        <f>IF(N182="nulová",J182,0)</f>
        <v>0</v>
      </c>
      <c r="BJ182" s="19" t="s">
        <v>80</v>
      </c>
      <c r="BK182" s="192">
        <f>ROUND(I182*H182,2)</f>
        <v>0</v>
      </c>
      <c r="BL182" s="19" t="s">
        <v>137</v>
      </c>
      <c r="BM182" s="191" t="s">
        <v>269</v>
      </c>
    </row>
    <row r="183" spans="1:65" s="2" customFormat="1" ht="11.25">
      <c r="A183" s="36"/>
      <c r="B183" s="37"/>
      <c r="C183" s="38"/>
      <c r="D183" s="193" t="s">
        <v>139</v>
      </c>
      <c r="E183" s="38"/>
      <c r="F183" s="194" t="s">
        <v>270</v>
      </c>
      <c r="G183" s="38"/>
      <c r="H183" s="38"/>
      <c r="I183" s="195"/>
      <c r="J183" s="38"/>
      <c r="K183" s="38"/>
      <c r="L183" s="41"/>
      <c r="M183" s="196"/>
      <c r="N183" s="197"/>
      <c r="O183" s="66"/>
      <c r="P183" s="66"/>
      <c r="Q183" s="66"/>
      <c r="R183" s="66"/>
      <c r="S183" s="66"/>
      <c r="T183" s="67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T183" s="19" t="s">
        <v>139</v>
      </c>
      <c r="AU183" s="19" t="s">
        <v>82</v>
      </c>
    </row>
    <row r="184" spans="1:65" s="2" customFormat="1" ht="24.2" customHeight="1">
      <c r="A184" s="36"/>
      <c r="B184" s="37"/>
      <c r="C184" s="180" t="s">
        <v>271</v>
      </c>
      <c r="D184" s="180" t="s">
        <v>132</v>
      </c>
      <c r="E184" s="181" t="s">
        <v>272</v>
      </c>
      <c r="F184" s="182" t="s">
        <v>273</v>
      </c>
      <c r="G184" s="183" t="s">
        <v>164</v>
      </c>
      <c r="H184" s="184">
        <v>785.91800000000001</v>
      </c>
      <c r="I184" s="185"/>
      <c r="J184" s="186">
        <f>ROUND(I184*H184,2)</f>
        <v>0</v>
      </c>
      <c r="K184" s="182" t="s">
        <v>136</v>
      </c>
      <c r="L184" s="41"/>
      <c r="M184" s="187" t="s">
        <v>21</v>
      </c>
      <c r="N184" s="188" t="s">
        <v>44</v>
      </c>
      <c r="O184" s="66"/>
      <c r="P184" s="189">
        <f>O184*H184</f>
        <v>0</v>
      </c>
      <c r="Q184" s="189">
        <v>0</v>
      </c>
      <c r="R184" s="189">
        <f>Q184*H184</f>
        <v>0</v>
      </c>
      <c r="S184" s="189">
        <v>0</v>
      </c>
      <c r="T184" s="190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191" t="s">
        <v>137</v>
      </c>
      <c r="AT184" s="191" t="s">
        <v>132</v>
      </c>
      <c r="AU184" s="191" t="s">
        <v>82</v>
      </c>
      <c r="AY184" s="19" t="s">
        <v>129</v>
      </c>
      <c r="BE184" s="192">
        <f>IF(N184="základní",J184,0)</f>
        <v>0</v>
      </c>
      <c r="BF184" s="192">
        <f>IF(N184="snížená",J184,0)</f>
        <v>0</v>
      </c>
      <c r="BG184" s="192">
        <f>IF(N184="zákl. přenesená",J184,0)</f>
        <v>0</v>
      </c>
      <c r="BH184" s="192">
        <f>IF(N184="sníž. přenesená",J184,0)</f>
        <v>0</v>
      </c>
      <c r="BI184" s="192">
        <f>IF(N184="nulová",J184,0)</f>
        <v>0</v>
      </c>
      <c r="BJ184" s="19" t="s">
        <v>80</v>
      </c>
      <c r="BK184" s="192">
        <f>ROUND(I184*H184,2)</f>
        <v>0</v>
      </c>
      <c r="BL184" s="19" t="s">
        <v>137</v>
      </c>
      <c r="BM184" s="191" t="s">
        <v>274</v>
      </c>
    </row>
    <row r="185" spans="1:65" s="2" customFormat="1" ht="11.25">
      <c r="A185" s="36"/>
      <c r="B185" s="37"/>
      <c r="C185" s="38"/>
      <c r="D185" s="193" t="s">
        <v>139</v>
      </c>
      <c r="E185" s="38"/>
      <c r="F185" s="194" t="s">
        <v>275</v>
      </c>
      <c r="G185" s="38"/>
      <c r="H185" s="38"/>
      <c r="I185" s="195"/>
      <c r="J185" s="38"/>
      <c r="K185" s="38"/>
      <c r="L185" s="41"/>
      <c r="M185" s="196"/>
      <c r="N185" s="197"/>
      <c r="O185" s="66"/>
      <c r="P185" s="66"/>
      <c r="Q185" s="66"/>
      <c r="R185" s="66"/>
      <c r="S185" s="66"/>
      <c r="T185" s="67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T185" s="19" t="s">
        <v>139</v>
      </c>
      <c r="AU185" s="19" t="s">
        <v>82</v>
      </c>
    </row>
    <row r="186" spans="1:65" s="2" customFormat="1" ht="19.5">
      <c r="A186" s="36"/>
      <c r="B186" s="37"/>
      <c r="C186" s="38"/>
      <c r="D186" s="200" t="s">
        <v>167</v>
      </c>
      <c r="E186" s="38"/>
      <c r="F186" s="221" t="s">
        <v>276</v>
      </c>
      <c r="G186" s="38"/>
      <c r="H186" s="38"/>
      <c r="I186" s="195"/>
      <c r="J186" s="38"/>
      <c r="K186" s="38"/>
      <c r="L186" s="41"/>
      <c r="M186" s="196"/>
      <c r="N186" s="197"/>
      <c r="O186" s="66"/>
      <c r="P186" s="66"/>
      <c r="Q186" s="66"/>
      <c r="R186" s="66"/>
      <c r="S186" s="66"/>
      <c r="T186" s="67"/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T186" s="19" t="s">
        <v>167</v>
      </c>
      <c r="AU186" s="19" t="s">
        <v>82</v>
      </c>
    </row>
    <row r="187" spans="1:65" s="13" customFormat="1" ht="11.25">
      <c r="B187" s="198"/>
      <c r="C187" s="199"/>
      <c r="D187" s="200" t="s">
        <v>141</v>
      </c>
      <c r="E187" s="199"/>
      <c r="F187" s="202" t="s">
        <v>277</v>
      </c>
      <c r="G187" s="199"/>
      <c r="H187" s="203">
        <v>785.91800000000001</v>
      </c>
      <c r="I187" s="204"/>
      <c r="J187" s="199"/>
      <c r="K187" s="199"/>
      <c r="L187" s="205"/>
      <c r="M187" s="206"/>
      <c r="N187" s="207"/>
      <c r="O187" s="207"/>
      <c r="P187" s="207"/>
      <c r="Q187" s="207"/>
      <c r="R187" s="207"/>
      <c r="S187" s="207"/>
      <c r="T187" s="208"/>
      <c r="AT187" s="209" t="s">
        <v>141</v>
      </c>
      <c r="AU187" s="209" t="s">
        <v>82</v>
      </c>
      <c r="AV187" s="13" t="s">
        <v>82</v>
      </c>
      <c r="AW187" s="13" t="s">
        <v>4</v>
      </c>
      <c r="AX187" s="13" t="s">
        <v>80</v>
      </c>
      <c r="AY187" s="209" t="s">
        <v>129</v>
      </c>
    </row>
    <row r="188" spans="1:65" s="2" customFormat="1" ht="24.2" customHeight="1">
      <c r="A188" s="36"/>
      <c r="B188" s="37"/>
      <c r="C188" s="180" t="s">
        <v>278</v>
      </c>
      <c r="D188" s="180" t="s">
        <v>132</v>
      </c>
      <c r="E188" s="181" t="s">
        <v>279</v>
      </c>
      <c r="F188" s="182" t="s">
        <v>280</v>
      </c>
      <c r="G188" s="183" t="s">
        <v>164</v>
      </c>
      <c r="H188" s="184">
        <v>56.137</v>
      </c>
      <c r="I188" s="185"/>
      <c r="J188" s="186">
        <f>ROUND(I188*H188,2)</f>
        <v>0</v>
      </c>
      <c r="K188" s="182" t="s">
        <v>136</v>
      </c>
      <c r="L188" s="41"/>
      <c r="M188" s="187" t="s">
        <v>21</v>
      </c>
      <c r="N188" s="188" t="s">
        <v>44</v>
      </c>
      <c r="O188" s="66"/>
      <c r="P188" s="189">
        <f>O188*H188</f>
        <v>0</v>
      </c>
      <c r="Q188" s="189">
        <v>0</v>
      </c>
      <c r="R188" s="189">
        <f>Q188*H188</f>
        <v>0</v>
      </c>
      <c r="S188" s="189">
        <v>0</v>
      </c>
      <c r="T188" s="190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191" t="s">
        <v>137</v>
      </c>
      <c r="AT188" s="191" t="s">
        <v>132</v>
      </c>
      <c r="AU188" s="191" t="s">
        <v>82</v>
      </c>
      <c r="AY188" s="19" t="s">
        <v>129</v>
      </c>
      <c r="BE188" s="192">
        <f>IF(N188="základní",J188,0)</f>
        <v>0</v>
      </c>
      <c r="BF188" s="192">
        <f>IF(N188="snížená",J188,0)</f>
        <v>0</v>
      </c>
      <c r="BG188" s="192">
        <f>IF(N188="zákl. přenesená",J188,0)</f>
        <v>0</v>
      </c>
      <c r="BH188" s="192">
        <f>IF(N188="sníž. přenesená",J188,0)</f>
        <v>0</v>
      </c>
      <c r="BI188" s="192">
        <f>IF(N188="nulová",J188,0)</f>
        <v>0</v>
      </c>
      <c r="BJ188" s="19" t="s">
        <v>80</v>
      </c>
      <c r="BK188" s="192">
        <f>ROUND(I188*H188,2)</f>
        <v>0</v>
      </c>
      <c r="BL188" s="19" t="s">
        <v>137</v>
      </c>
      <c r="BM188" s="191" t="s">
        <v>281</v>
      </c>
    </row>
    <row r="189" spans="1:65" s="2" customFormat="1" ht="11.25">
      <c r="A189" s="36"/>
      <c r="B189" s="37"/>
      <c r="C189" s="38"/>
      <c r="D189" s="193" t="s">
        <v>139</v>
      </c>
      <c r="E189" s="38"/>
      <c r="F189" s="194" t="s">
        <v>282</v>
      </c>
      <c r="G189" s="38"/>
      <c r="H189" s="38"/>
      <c r="I189" s="195"/>
      <c r="J189" s="38"/>
      <c r="K189" s="38"/>
      <c r="L189" s="41"/>
      <c r="M189" s="196"/>
      <c r="N189" s="197"/>
      <c r="O189" s="66"/>
      <c r="P189" s="66"/>
      <c r="Q189" s="66"/>
      <c r="R189" s="66"/>
      <c r="S189" s="66"/>
      <c r="T189" s="67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T189" s="19" t="s">
        <v>139</v>
      </c>
      <c r="AU189" s="19" t="s">
        <v>82</v>
      </c>
    </row>
    <row r="190" spans="1:65" s="12" customFormat="1" ht="22.9" customHeight="1">
      <c r="B190" s="164"/>
      <c r="C190" s="165"/>
      <c r="D190" s="166" t="s">
        <v>72</v>
      </c>
      <c r="E190" s="178" t="s">
        <v>283</v>
      </c>
      <c r="F190" s="178" t="s">
        <v>284</v>
      </c>
      <c r="G190" s="165"/>
      <c r="H190" s="165"/>
      <c r="I190" s="168"/>
      <c r="J190" s="179">
        <f>BK190</f>
        <v>0</v>
      </c>
      <c r="K190" s="165"/>
      <c r="L190" s="170"/>
      <c r="M190" s="171"/>
      <c r="N190" s="172"/>
      <c r="O190" s="172"/>
      <c r="P190" s="173">
        <f>SUM(P191:P192)</f>
        <v>0</v>
      </c>
      <c r="Q190" s="172"/>
      <c r="R190" s="173">
        <f>SUM(R191:R192)</f>
        <v>0</v>
      </c>
      <c r="S190" s="172"/>
      <c r="T190" s="174">
        <f>SUM(T191:T192)</f>
        <v>0</v>
      </c>
      <c r="AR190" s="175" t="s">
        <v>80</v>
      </c>
      <c r="AT190" s="176" t="s">
        <v>72</v>
      </c>
      <c r="AU190" s="176" t="s">
        <v>80</v>
      </c>
      <c r="AY190" s="175" t="s">
        <v>129</v>
      </c>
      <c r="BK190" s="177">
        <f>SUM(BK191:BK192)</f>
        <v>0</v>
      </c>
    </row>
    <row r="191" spans="1:65" s="2" customFormat="1" ht="33" customHeight="1">
      <c r="A191" s="36"/>
      <c r="B191" s="37"/>
      <c r="C191" s="180" t="s">
        <v>285</v>
      </c>
      <c r="D191" s="180" t="s">
        <v>132</v>
      </c>
      <c r="E191" s="181" t="s">
        <v>286</v>
      </c>
      <c r="F191" s="182" t="s">
        <v>287</v>
      </c>
      <c r="G191" s="183" t="s">
        <v>164</v>
      </c>
      <c r="H191" s="184">
        <v>3.5750000000000002</v>
      </c>
      <c r="I191" s="185"/>
      <c r="J191" s="186">
        <f>ROUND(I191*H191,2)</f>
        <v>0</v>
      </c>
      <c r="K191" s="182" t="s">
        <v>136</v>
      </c>
      <c r="L191" s="41"/>
      <c r="M191" s="187" t="s">
        <v>21</v>
      </c>
      <c r="N191" s="188" t="s">
        <v>44</v>
      </c>
      <c r="O191" s="66"/>
      <c r="P191" s="189">
        <f>O191*H191</f>
        <v>0</v>
      </c>
      <c r="Q191" s="189">
        <v>0</v>
      </c>
      <c r="R191" s="189">
        <f>Q191*H191</f>
        <v>0</v>
      </c>
      <c r="S191" s="189">
        <v>0</v>
      </c>
      <c r="T191" s="190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191" t="s">
        <v>137</v>
      </c>
      <c r="AT191" s="191" t="s">
        <v>132</v>
      </c>
      <c r="AU191" s="191" t="s">
        <v>82</v>
      </c>
      <c r="AY191" s="19" t="s">
        <v>129</v>
      </c>
      <c r="BE191" s="192">
        <f>IF(N191="základní",J191,0)</f>
        <v>0</v>
      </c>
      <c r="BF191" s="192">
        <f>IF(N191="snížená",J191,0)</f>
        <v>0</v>
      </c>
      <c r="BG191" s="192">
        <f>IF(N191="zákl. přenesená",J191,0)</f>
        <v>0</v>
      </c>
      <c r="BH191" s="192">
        <f>IF(N191="sníž. přenesená",J191,0)</f>
        <v>0</v>
      </c>
      <c r="BI191" s="192">
        <f>IF(N191="nulová",J191,0)</f>
        <v>0</v>
      </c>
      <c r="BJ191" s="19" t="s">
        <v>80</v>
      </c>
      <c r="BK191" s="192">
        <f>ROUND(I191*H191,2)</f>
        <v>0</v>
      </c>
      <c r="BL191" s="19" t="s">
        <v>137</v>
      </c>
      <c r="BM191" s="191" t="s">
        <v>288</v>
      </c>
    </row>
    <row r="192" spans="1:65" s="2" customFormat="1" ht="11.25">
      <c r="A192" s="36"/>
      <c r="B192" s="37"/>
      <c r="C192" s="38"/>
      <c r="D192" s="193" t="s">
        <v>139</v>
      </c>
      <c r="E192" s="38"/>
      <c r="F192" s="194" t="s">
        <v>289</v>
      </c>
      <c r="G192" s="38"/>
      <c r="H192" s="38"/>
      <c r="I192" s="195"/>
      <c r="J192" s="38"/>
      <c r="K192" s="38"/>
      <c r="L192" s="41"/>
      <c r="M192" s="196"/>
      <c r="N192" s="197"/>
      <c r="O192" s="66"/>
      <c r="P192" s="66"/>
      <c r="Q192" s="66"/>
      <c r="R192" s="66"/>
      <c r="S192" s="66"/>
      <c r="T192" s="67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T192" s="19" t="s">
        <v>139</v>
      </c>
      <c r="AU192" s="19" t="s">
        <v>82</v>
      </c>
    </row>
    <row r="193" spans="1:65" s="12" customFormat="1" ht="25.9" customHeight="1">
      <c r="B193" s="164"/>
      <c r="C193" s="165"/>
      <c r="D193" s="166" t="s">
        <v>72</v>
      </c>
      <c r="E193" s="167" t="s">
        <v>290</v>
      </c>
      <c r="F193" s="167" t="s">
        <v>291</v>
      </c>
      <c r="G193" s="165"/>
      <c r="H193" s="165"/>
      <c r="I193" s="168"/>
      <c r="J193" s="169">
        <f>BK193</f>
        <v>0</v>
      </c>
      <c r="K193" s="165"/>
      <c r="L193" s="170"/>
      <c r="M193" s="171"/>
      <c r="N193" s="172"/>
      <c r="O193" s="172"/>
      <c r="P193" s="173">
        <f>P194+P378+P434+P447+P461</f>
        <v>0</v>
      </c>
      <c r="Q193" s="172"/>
      <c r="R193" s="173">
        <f>R194+R378+R434+R447+R461</f>
        <v>67.758511920000004</v>
      </c>
      <c r="S193" s="172"/>
      <c r="T193" s="174">
        <f>T194+T378+T434+T447+T461</f>
        <v>55.5969111</v>
      </c>
      <c r="AR193" s="175" t="s">
        <v>82</v>
      </c>
      <c r="AT193" s="176" t="s">
        <v>72</v>
      </c>
      <c r="AU193" s="176" t="s">
        <v>73</v>
      </c>
      <c r="AY193" s="175" t="s">
        <v>129</v>
      </c>
      <c r="BK193" s="177">
        <f>BK194+BK378+BK434+BK447+BK461</f>
        <v>0</v>
      </c>
    </row>
    <row r="194" spans="1:65" s="12" customFormat="1" ht="22.9" customHeight="1">
      <c r="B194" s="164"/>
      <c r="C194" s="165"/>
      <c r="D194" s="166" t="s">
        <v>72</v>
      </c>
      <c r="E194" s="178" t="s">
        <v>292</v>
      </c>
      <c r="F194" s="178" t="s">
        <v>293</v>
      </c>
      <c r="G194" s="165"/>
      <c r="H194" s="165"/>
      <c r="I194" s="168"/>
      <c r="J194" s="179">
        <f>BK194</f>
        <v>0</v>
      </c>
      <c r="K194" s="165"/>
      <c r="L194" s="170"/>
      <c r="M194" s="171"/>
      <c r="N194" s="172"/>
      <c r="O194" s="172"/>
      <c r="P194" s="173">
        <f>SUM(P195:P377)</f>
        <v>0</v>
      </c>
      <c r="Q194" s="172"/>
      <c r="R194" s="173">
        <f>SUM(R195:R377)</f>
        <v>61.208885550000005</v>
      </c>
      <c r="S194" s="172"/>
      <c r="T194" s="174">
        <f>SUM(T195:T377)</f>
        <v>54.504759100000001</v>
      </c>
      <c r="AR194" s="175" t="s">
        <v>82</v>
      </c>
      <c r="AT194" s="176" t="s">
        <v>72</v>
      </c>
      <c r="AU194" s="176" t="s">
        <v>80</v>
      </c>
      <c r="AY194" s="175" t="s">
        <v>129</v>
      </c>
      <c r="BK194" s="177">
        <f>SUM(BK195:BK377)</f>
        <v>0</v>
      </c>
    </row>
    <row r="195" spans="1:65" s="2" customFormat="1" ht="16.5" customHeight="1">
      <c r="A195" s="36"/>
      <c r="B195" s="37"/>
      <c r="C195" s="180" t="s">
        <v>294</v>
      </c>
      <c r="D195" s="180" t="s">
        <v>132</v>
      </c>
      <c r="E195" s="181" t="s">
        <v>295</v>
      </c>
      <c r="F195" s="182" t="s">
        <v>296</v>
      </c>
      <c r="G195" s="183" t="s">
        <v>135</v>
      </c>
      <c r="H195" s="184">
        <v>486.6</v>
      </c>
      <c r="I195" s="185"/>
      <c r="J195" s="186">
        <f>ROUND(I195*H195,2)</f>
        <v>0</v>
      </c>
      <c r="K195" s="182" t="s">
        <v>206</v>
      </c>
      <c r="L195" s="41"/>
      <c r="M195" s="187" t="s">
        <v>21</v>
      </c>
      <c r="N195" s="188" t="s">
        <v>44</v>
      </c>
      <c r="O195" s="66"/>
      <c r="P195" s="189">
        <f>O195*H195</f>
        <v>0</v>
      </c>
      <c r="Q195" s="189">
        <v>0</v>
      </c>
      <c r="R195" s="189">
        <f>Q195*H195</f>
        <v>0</v>
      </c>
      <c r="S195" s="189">
        <v>0</v>
      </c>
      <c r="T195" s="190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191" t="s">
        <v>236</v>
      </c>
      <c r="AT195" s="191" t="s">
        <v>132</v>
      </c>
      <c r="AU195" s="191" t="s">
        <v>82</v>
      </c>
      <c r="AY195" s="19" t="s">
        <v>129</v>
      </c>
      <c r="BE195" s="192">
        <f>IF(N195="základní",J195,0)</f>
        <v>0</v>
      </c>
      <c r="BF195" s="192">
        <f>IF(N195="snížená",J195,0)</f>
        <v>0</v>
      </c>
      <c r="BG195" s="192">
        <f>IF(N195="zákl. přenesená",J195,0)</f>
        <v>0</v>
      </c>
      <c r="BH195" s="192">
        <f>IF(N195="sníž. přenesená",J195,0)</f>
        <v>0</v>
      </c>
      <c r="BI195" s="192">
        <f>IF(N195="nulová",J195,0)</f>
        <v>0</v>
      </c>
      <c r="BJ195" s="19" t="s">
        <v>80</v>
      </c>
      <c r="BK195" s="192">
        <f>ROUND(I195*H195,2)</f>
        <v>0</v>
      </c>
      <c r="BL195" s="19" t="s">
        <v>236</v>
      </c>
      <c r="BM195" s="191" t="s">
        <v>297</v>
      </c>
    </row>
    <row r="196" spans="1:65" s="2" customFormat="1" ht="19.5">
      <c r="A196" s="36"/>
      <c r="B196" s="37"/>
      <c r="C196" s="38"/>
      <c r="D196" s="200" t="s">
        <v>167</v>
      </c>
      <c r="E196" s="38"/>
      <c r="F196" s="221" t="s">
        <v>298</v>
      </c>
      <c r="G196" s="38"/>
      <c r="H196" s="38"/>
      <c r="I196" s="195"/>
      <c r="J196" s="38"/>
      <c r="K196" s="38"/>
      <c r="L196" s="41"/>
      <c r="M196" s="196"/>
      <c r="N196" s="197"/>
      <c r="O196" s="66"/>
      <c r="P196" s="66"/>
      <c r="Q196" s="66"/>
      <c r="R196" s="66"/>
      <c r="S196" s="66"/>
      <c r="T196" s="67"/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T196" s="19" t="s">
        <v>167</v>
      </c>
      <c r="AU196" s="19" t="s">
        <v>82</v>
      </c>
    </row>
    <row r="197" spans="1:65" s="15" customFormat="1" ht="11.25">
      <c r="B197" s="222"/>
      <c r="C197" s="223"/>
      <c r="D197" s="200" t="s">
        <v>141</v>
      </c>
      <c r="E197" s="224" t="s">
        <v>21</v>
      </c>
      <c r="F197" s="225" t="s">
        <v>299</v>
      </c>
      <c r="G197" s="223"/>
      <c r="H197" s="224" t="s">
        <v>21</v>
      </c>
      <c r="I197" s="226"/>
      <c r="J197" s="223"/>
      <c r="K197" s="223"/>
      <c r="L197" s="227"/>
      <c r="M197" s="228"/>
      <c r="N197" s="229"/>
      <c r="O197" s="229"/>
      <c r="P197" s="229"/>
      <c r="Q197" s="229"/>
      <c r="R197" s="229"/>
      <c r="S197" s="229"/>
      <c r="T197" s="230"/>
      <c r="AT197" s="231" t="s">
        <v>141</v>
      </c>
      <c r="AU197" s="231" t="s">
        <v>82</v>
      </c>
      <c r="AV197" s="15" t="s">
        <v>80</v>
      </c>
      <c r="AW197" s="15" t="s">
        <v>34</v>
      </c>
      <c r="AX197" s="15" t="s">
        <v>73</v>
      </c>
      <c r="AY197" s="231" t="s">
        <v>129</v>
      </c>
    </row>
    <row r="198" spans="1:65" s="13" customFormat="1" ht="11.25">
      <c r="B198" s="198"/>
      <c r="C198" s="199"/>
      <c r="D198" s="200" t="s">
        <v>141</v>
      </c>
      <c r="E198" s="201" t="s">
        <v>21</v>
      </c>
      <c r="F198" s="202" t="s">
        <v>300</v>
      </c>
      <c r="G198" s="199"/>
      <c r="H198" s="203">
        <v>459</v>
      </c>
      <c r="I198" s="204"/>
      <c r="J198" s="199"/>
      <c r="K198" s="199"/>
      <c r="L198" s="205"/>
      <c r="M198" s="206"/>
      <c r="N198" s="207"/>
      <c r="O198" s="207"/>
      <c r="P198" s="207"/>
      <c r="Q198" s="207"/>
      <c r="R198" s="207"/>
      <c r="S198" s="207"/>
      <c r="T198" s="208"/>
      <c r="AT198" s="209" t="s">
        <v>141</v>
      </c>
      <c r="AU198" s="209" t="s">
        <v>82</v>
      </c>
      <c r="AV198" s="13" t="s">
        <v>82</v>
      </c>
      <c r="AW198" s="13" t="s">
        <v>34</v>
      </c>
      <c r="AX198" s="13" t="s">
        <v>73</v>
      </c>
      <c r="AY198" s="209" t="s">
        <v>129</v>
      </c>
    </row>
    <row r="199" spans="1:65" s="13" customFormat="1" ht="11.25">
      <c r="B199" s="198"/>
      <c r="C199" s="199"/>
      <c r="D199" s="200" t="s">
        <v>141</v>
      </c>
      <c r="E199" s="201" t="s">
        <v>21</v>
      </c>
      <c r="F199" s="202" t="s">
        <v>301</v>
      </c>
      <c r="G199" s="199"/>
      <c r="H199" s="203">
        <v>27.6</v>
      </c>
      <c r="I199" s="204"/>
      <c r="J199" s="199"/>
      <c r="K199" s="199"/>
      <c r="L199" s="205"/>
      <c r="M199" s="206"/>
      <c r="N199" s="207"/>
      <c r="O199" s="207"/>
      <c r="P199" s="207"/>
      <c r="Q199" s="207"/>
      <c r="R199" s="207"/>
      <c r="S199" s="207"/>
      <c r="T199" s="208"/>
      <c r="AT199" s="209" t="s">
        <v>141</v>
      </c>
      <c r="AU199" s="209" t="s">
        <v>82</v>
      </c>
      <c r="AV199" s="13" t="s">
        <v>82</v>
      </c>
      <c r="AW199" s="13" t="s">
        <v>34</v>
      </c>
      <c r="AX199" s="13" t="s">
        <v>73</v>
      </c>
      <c r="AY199" s="209" t="s">
        <v>129</v>
      </c>
    </row>
    <row r="200" spans="1:65" s="14" customFormat="1" ht="11.25">
      <c r="B200" s="210"/>
      <c r="C200" s="211"/>
      <c r="D200" s="200" t="s">
        <v>141</v>
      </c>
      <c r="E200" s="212" t="s">
        <v>21</v>
      </c>
      <c r="F200" s="213" t="s">
        <v>143</v>
      </c>
      <c r="G200" s="211"/>
      <c r="H200" s="214">
        <v>486.6</v>
      </c>
      <c r="I200" s="215"/>
      <c r="J200" s="211"/>
      <c r="K200" s="211"/>
      <c r="L200" s="216"/>
      <c r="M200" s="217"/>
      <c r="N200" s="218"/>
      <c r="O200" s="218"/>
      <c r="P200" s="218"/>
      <c r="Q200" s="218"/>
      <c r="R200" s="218"/>
      <c r="S200" s="218"/>
      <c r="T200" s="219"/>
      <c r="AT200" s="220" t="s">
        <v>141</v>
      </c>
      <c r="AU200" s="220" t="s">
        <v>82</v>
      </c>
      <c r="AV200" s="14" t="s">
        <v>130</v>
      </c>
      <c r="AW200" s="14" t="s">
        <v>34</v>
      </c>
      <c r="AX200" s="14" t="s">
        <v>80</v>
      </c>
      <c r="AY200" s="220" t="s">
        <v>129</v>
      </c>
    </row>
    <row r="201" spans="1:65" s="2" customFormat="1" ht="24.2" customHeight="1">
      <c r="A201" s="36"/>
      <c r="B201" s="37"/>
      <c r="C201" s="180" t="s">
        <v>302</v>
      </c>
      <c r="D201" s="180" t="s">
        <v>132</v>
      </c>
      <c r="E201" s="181" t="s">
        <v>303</v>
      </c>
      <c r="F201" s="182" t="s">
        <v>304</v>
      </c>
      <c r="G201" s="183" t="s">
        <v>135</v>
      </c>
      <c r="H201" s="184">
        <v>8.6</v>
      </c>
      <c r="I201" s="185"/>
      <c r="J201" s="186">
        <f>ROUND(I201*H201,2)</f>
        <v>0</v>
      </c>
      <c r="K201" s="182" t="s">
        <v>136</v>
      </c>
      <c r="L201" s="41"/>
      <c r="M201" s="187" t="s">
        <v>21</v>
      </c>
      <c r="N201" s="188" t="s">
        <v>44</v>
      </c>
      <c r="O201" s="66"/>
      <c r="P201" s="189">
        <f>O201*H201</f>
        <v>0</v>
      </c>
      <c r="Q201" s="189">
        <v>0</v>
      </c>
      <c r="R201" s="189">
        <f>Q201*H201</f>
        <v>0</v>
      </c>
      <c r="S201" s="189">
        <v>2E-3</v>
      </c>
      <c r="T201" s="190">
        <f>S201*H201</f>
        <v>1.72E-2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191" t="s">
        <v>236</v>
      </c>
      <c r="AT201" s="191" t="s">
        <v>132</v>
      </c>
      <c r="AU201" s="191" t="s">
        <v>82</v>
      </c>
      <c r="AY201" s="19" t="s">
        <v>129</v>
      </c>
      <c r="BE201" s="192">
        <f>IF(N201="základní",J201,0)</f>
        <v>0</v>
      </c>
      <c r="BF201" s="192">
        <f>IF(N201="snížená",J201,0)</f>
        <v>0</v>
      </c>
      <c r="BG201" s="192">
        <f>IF(N201="zákl. přenesená",J201,0)</f>
        <v>0</v>
      </c>
      <c r="BH201" s="192">
        <f>IF(N201="sníž. přenesená",J201,0)</f>
        <v>0</v>
      </c>
      <c r="BI201" s="192">
        <f>IF(N201="nulová",J201,0)</f>
        <v>0</v>
      </c>
      <c r="BJ201" s="19" t="s">
        <v>80</v>
      </c>
      <c r="BK201" s="192">
        <f>ROUND(I201*H201,2)</f>
        <v>0</v>
      </c>
      <c r="BL201" s="19" t="s">
        <v>236</v>
      </c>
      <c r="BM201" s="191" t="s">
        <v>305</v>
      </c>
    </row>
    <row r="202" spans="1:65" s="2" customFormat="1" ht="11.25">
      <c r="A202" s="36"/>
      <c r="B202" s="37"/>
      <c r="C202" s="38"/>
      <c r="D202" s="193" t="s">
        <v>139</v>
      </c>
      <c r="E202" s="38"/>
      <c r="F202" s="194" t="s">
        <v>306</v>
      </c>
      <c r="G202" s="38"/>
      <c r="H202" s="38"/>
      <c r="I202" s="195"/>
      <c r="J202" s="38"/>
      <c r="K202" s="38"/>
      <c r="L202" s="41"/>
      <c r="M202" s="196"/>
      <c r="N202" s="197"/>
      <c r="O202" s="66"/>
      <c r="P202" s="66"/>
      <c r="Q202" s="66"/>
      <c r="R202" s="66"/>
      <c r="S202" s="66"/>
      <c r="T202" s="67"/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T202" s="19" t="s">
        <v>139</v>
      </c>
      <c r="AU202" s="19" t="s">
        <v>82</v>
      </c>
    </row>
    <row r="203" spans="1:65" s="13" customFormat="1" ht="11.25">
      <c r="B203" s="198"/>
      <c r="C203" s="199"/>
      <c r="D203" s="200" t="s">
        <v>141</v>
      </c>
      <c r="E203" s="201" t="s">
        <v>21</v>
      </c>
      <c r="F203" s="202" t="s">
        <v>307</v>
      </c>
      <c r="G203" s="199"/>
      <c r="H203" s="203">
        <v>8.6</v>
      </c>
      <c r="I203" s="204"/>
      <c r="J203" s="199"/>
      <c r="K203" s="199"/>
      <c r="L203" s="205"/>
      <c r="M203" s="206"/>
      <c r="N203" s="207"/>
      <c r="O203" s="207"/>
      <c r="P203" s="207"/>
      <c r="Q203" s="207"/>
      <c r="R203" s="207"/>
      <c r="S203" s="207"/>
      <c r="T203" s="208"/>
      <c r="AT203" s="209" t="s">
        <v>141</v>
      </c>
      <c r="AU203" s="209" t="s">
        <v>82</v>
      </c>
      <c r="AV203" s="13" t="s">
        <v>82</v>
      </c>
      <c r="AW203" s="13" t="s">
        <v>34</v>
      </c>
      <c r="AX203" s="13" t="s">
        <v>73</v>
      </c>
      <c r="AY203" s="209" t="s">
        <v>129</v>
      </c>
    </row>
    <row r="204" spans="1:65" s="14" customFormat="1" ht="11.25">
      <c r="B204" s="210"/>
      <c r="C204" s="211"/>
      <c r="D204" s="200" t="s">
        <v>141</v>
      </c>
      <c r="E204" s="212" t="s">
        <v>21</v>
      </c>
      <c r="F204" s="213" t="s">
        <v>143</v>
      </c>
      <c r="G204" s="211"/>
      <c r="H204" s="214">
        <v>8.6</v>
      </c>
      <c r="I204" s="215"/>
      <c r="J204" s="211"/>
      <c r="K204" s="211"/>
      <c r="L204" s="216"/>
      <c r="M204" s="217"/>
      <c r="N204" s="218"/>
      <c r="O204" s="218"/>
      <c r="P204" s="218"/>
      <c r="Q204" s="218"/>
      <c r="R204" s="218"/>
      <c r="S204" s="218"/>
      <c r="T204" s="219"/>
      <c r="AT204" s="220" t="s">
        <v>141</v>
      </c>
      <c r="AU204" s="220" t="s">
        <v>82</v>
      </c>
      <c r="AV204" s="14" t="s">
        <v>130</v>
      </c>
      <c r="AW204" s="14" t="s">
        <v>34</v>
      </c>
      <c r="AX204" s="14" t="s">
        <v>80</v>
      </c>
      <c r="AY204" s="220" t="s">
        <v>129</v>
      </c>
    </row>
    <row r="205" spans="1:65" s="2" customFormat="1" ht="24.2" customHeight="1">
      <c r="A205" s="36"/>
      <c r="B205" s="37"/>
      <c r="C205" s="180" t="s">
        <v>308</v>
      </c>
      <c r="D205" s="180" t="s">
        <v>132</v>
      </c>
      <c r="E205" s="181" t="s">
        <v>309</v>
      </c>
      <c r="F205" s="182" t="s">
        <v>310</v>
      </c>
      <c r="G205" s="183" t="s">
        <v>135</v>
      </c>
      <c r="H205" s="184">
        <v>269.36500000000001</v>
      </c>
      <c r="I205" s="185"/>
      <c r="J205" s="186">
        <f>ROUND(I205*H205,2)</f>
        <v>0</v>
      </c>
      <c r="K205" s="182" t="s">
        <v>136</v>
      </c>
      <c r="L205" s="41"/>
      <c r="M205" s="187" t="s">
        <v>21</v>
      </c>
      <c r="N205" s="188" t="s">
        <v>44</v>
      </c>
      <c r="O205" s="66"/>
      <c r="P205" s="189">
        <f>O205*H205</f>
        <v>0</v>
      </c>
      <c r="Q205" s="189">
        <v>0</v>
      </c>
      <c r="R205" s="189">
        <f>Q205*H205</f>
        <v>0</v>
      </c>
      <c r="S205" s="189">
        <v>0</v>
      </c>
      <c r="T205" s="190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191" t="s">
        <v>236</v>
      </c>
      <c r="AT205" s="191" t="s">
        <v>132</v>
      </c>
      <c r="AU205" s="191" t="s">
        <v>82</v>
      </c>
      <c r="AY205" s="19" t="s">
        <v>129</v>
      </c>
      <c r="BE205" s="192">
        <f>IF(N205="základní",J205,0)</f>
        <v>0</v>
      </c>
      <c r="BF205" s="192">
        <f>IF(N205="snížená",J205,0)</f>
        <v>0</v>
      </c>
      <c r="BG205" s="192">
        <f>IF(N205="zákl. přenesená",J205,0)</f>
        <v>0</v>
      </c>
      <c r="BH205" s="192">
        <f>IF(N205="sníž. přenesená",J205,0)</f>
        <v>0</v>
      </c>
      <c r="BI205" s="192">
        <f>IF(N205="nulová",J205,0)</f>
        <v>0</v>
      </c>
      <c r="BJ205" s="19" t="s">
        <v>80</v>
      </c>
      <c r="BK205" s="192">
        <f>ROUND(I205*H205,2)</f>
        <v>0</v>
      </c>
      <c r="BL205" s="19" t="s">
        <v>236</v>
      </c>
      <c r="BM205" s="191" t="s">
        <v>311</v>
      </c>
    </row>
    <row r="206" spans="1:65" s="2" customFormat="1" ht="11.25">
      <c r="A206" s="36"/>
      <c r="B206" s="37"/>
      <c r="C206" s="38"/>
      <c r="D206" s="193" t="s">
        <v>139</v>
      </c>
      <c r="E206" s="38"/>
      <c r="F206" s="194" t="s">
        <v>312</v>
      </c>
      <c r="G206" s="38"/>
      <c r="H206" s="38"/>
      <c r="I206" s="195"/>
      <c r="J206" s="38"/>
      <c r="K206" s="38"/>
      <c r="L206" s="41"/>
      <c r="M206" s="196"/>
      <c r="N206" s="197"/>
      <c r="O206" s="66"/>
      <c r="P206" s="66"/>
      <c r="Q206" s="66"/>
      <c r="R206" s="66"/>
      <c r="S206" s="66"/>
      <c r="T206" s="67"/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T206" s="19" t="s">
        <v>139</v>
      </c>
      <c r="AU206" s="19" t="s">
        <v>82</v>
      </c>
    </row>
    <row r="207" spans="1:65" s="15" customFormat="1" ht="11.25">
      <c r="B207" s="222"/>
      <c r="C207" s="223"/>
      <c r="D207" s="200" t="s">
        <v>141</v>
      </c>
      <c r="E207" s="224" t="s">
        <v>21</v>
      </c>
      <c r="F207" s="225" t="s">
        <v>313</v>
      </c>
      <c r="G207" s="223"/>
      <c r="H207" s="224" t="s">
        <v>21</v>
      </c>
      <c r="I207" s="226"/>
      <c r="J207" s="223"/>
      <c r="K207" s="223"/>
      <c r="L207" s="227"/>
      <c r="M207" s="228"/>
      <c r="N207" s="229"/>
      <c r="O207" s="229"/>
      <c r="P207" s="229"/>
      <c r="Q207" s="229"/>
      <c r="R207" s="229"/>
      <c r="S207" s="229"/>
      <c r="T207" s="230"/>
      <c r="AT207" s="231" t="s">
        <v>141</v>
      </c>
      <c r="AU207" s="231" t="s">
        <v>82</v>
      </c>
      <c r="AV207" s="15" t="s">
        <v>80</v>
      </c>
      <c r="AW207" s="15" t="s">
        <v>34</v>
      </c>
      <c r="AX207" s="15" t="s">
        <v>73</v>
      </c>
      <c r="AY207" s="231" t="s">
        <v>129</v>
      </c>
    </row>
    <row r="208" spans="1:65" s="13" customFormat="1" ht="11.25">
      <c r="B208" s="198"/>
      <c r="C208" s="199"/>
      <c r="D208" s="200" t="s">
        <v>141</v>
      </c>
      <c r="E208" s="201" t="s">
        <v>21</v>
      </c>
      <c r="F208" s="202" t="s">
        <v>314</v>
      </c>
      <c r="G208" s="199"/>
      <c r="H208" s="203">
        <v>244.30500000000001</v>
      </c>
      <c r="I208" s="204"/>
      <c r="J208" s="199"/>
      <c r="K208" s="199"/>
      <c r="L208" s="205"/>
      <c r="M208" s="206"/>
      <c r="N208" s="207"/>
      <c r="O208" s="207"/>
      <c r="P208" s="207"/>
      <c r="Q208" s="207"/>
      <c r="R208" s="207"/>
      <c r="S208" s="207"/>
      <c r="T208" s="208"/>
      <c r="AT208" s="209" t="s">
        <v>141</v>
      </c>
      <c r="AU208" s="209" t="s">
        <v>82</v>
      </c>
      <c r="AV208" s="13" t="s">
        <v>82</v>
      </c>
      <c r="AW208" s="13" t="s">
        <v>34</v>
      </c>
      <c r="AX208" s="13" t="s">
        <v>73</v>
      </c>
      <c r="AY208" s="209" t="s">
        <v>129</v>
      </c>
    </row>
    <row r="209" spans="1:65" s="13" customFormat="1" ht="11.25">
      <c r="B209" s="198"/>
      <c r="C209" s="199"/>
      <c r="D209" s="200" t="s">
        <v>141</v>
      </c>
      <c r="E209" s="201" t="s">
        <v>21</v>
      </c>
      <c r="F209" s="202" t="s">
        <v>315</v>
      </c>
      <c r="G209" s="199"/>
      <c r="H209" s="203">
        <v>25.06</v>
      </c>
      <c r="I209" s="204"/>
      <c r="J209" s="199"/>
      <c r="K209" s="199"/>
      <c r="L209" s="205"/>
      <c r="M209" s="206"/>
      <c r="N209" s="207"/>
      <c r="O209" s="207"/>
      <c r="P209" s="207"/>
      <c r="Q209" s="207"/>
      <c r="R209" s="207"/>
      <c r="S209" s="207"/>
      <c r="T209" s="208"/>
      <c r="AT209" s="209" t="s">
        <v>141</v>
      </c>
      <c r="AU209" s="209" t="s">
        <v>82</v>
      </c>
      <c r="AV209" s="13" t="s">
        <v>82</v>
      </c>
      <c r="AW209" s="13" t="s">
        <v>34</v>
      </c>
      <c r="AX209" s="13" t="s">
        <v>73</v>
      </c>
      <c r="AY209" s="209" t="s">
        <v>129</v>
      </c>
    </row>
    <row r="210" spans="1:65" s="14" customFormat="1" ht="11.25">
      <c r="B210" s="210"/>
      <c r="C210" s="211"/>
      <c r="D210" s="200" t="s">
        <v>141</v>
      </c>
      <c r="E210" s="212" t="s">
        <v>21</v>
      </c>
      <c r="F210" s="213" t="s">
        <v>143</v>
      </c>
      <c r="G210" s="211"/>
      <c r="H210" s="214">
        <v>269.36500000000001</v>
      </c>
      <c r="I210" s="215"/>
      <c r="J210" s="211"/>
      <c r="K210" s="211"/>
      <c r="L210" s="216"/>
      <c r="M210" s="217"/>
      <c r="N210" s="218"/>
      <c r="O210" s="218"/>
      <c r="P210" s="218"/>
      <c r="Q210" s="218"/>
      <c r="R210" s="218"/>
      <c r="S210" s="218"/>
      <c r="T210" s="219"/>
      <c r="AT210" s="220" t="s">
        <v>141</v>
      </c>
      <c r="AU210" s="220" t="s">
        <v>82</v>
      </c>
      <c r="AV210" s="14" t="s">
        <v>130</v>
      </c>
      <c r="AW210" s="14" t="s">
        <v>34</v>
      </c>
      <c r="AX210" s="14" t="s">
        <v>80</v>
      </c>
      <c r="AY210" s="220" t="s">
        <v>129</v>
      </c>
    </row>
    <row r="211" spans="1:65" s="2" customFormat="1" ht="16.5" customHeight="1">
      <c r="A211" s="36"/>
      <c r="B211" s="37"/>
      <c r="C211" s="243" t="s">
        <v>316</v>
      </c>
      <c r="D211" s="243" t="s">
        <v>237</v>
      </c>
      <c r="E211" s="244" t="s">
        <v>317</v>
      </c>
      <c r="F211" s="245" t="s">
        <v>318</v>
      </c>
      <c r="G211" s="246" t="s">
        <v>164</v>
      </c>
      <c r="H211" s="247">
        <v>0.40400000000000003</v>
      </c>
      <c r="I211" s="248"/>
      <c r="J211" s="249">
        <f>ROUND(I211*H211,2)</f>
        <v>0</v>
      </c>
      <c r="K211" s="245" t="s">
        <v>136</v>
      </c>
      <c r="L211" s="250"/>
      <c r="M211" s="251" t="s">
        <v>21</v>
      </c>
      <c r="N211" s="252" t="s">
        <v>44</v>
      </c>
      <c r="O211" s="66"/>
      <c r="P211" s="189">
        <f>O211*H211</f>
        <v>0</v>
      </c>
      <c r="Q211" s="189">
        <v>1</v>
      </c>
      <c r="R211" s="189">
        <f>Q211*H211</f>
        <v>0.40400000000000003</v>
      </c>
      <c r="S211" s="189">
        <v>0</v>
      </c>
      <c r="T211" s="190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191" t="s">
        <v>319</v>
      </c>
      <c r="AT211" s="191" t="s">
        <v>237</v>
      </c>
      <c r="AU211" s="191" t="s">
        <v>82</v>
      </c>
      <c r="AY211" s="19" t="s">
        <v>129</v>
      </c>
      <c r="BE211" s="192">
        <f>IF(N211="základní",J211,0)</f>
        <v>0</v>
      </c>
      <c r="BF211" s="192">
        <f>IF(N211="snížená",J211,0)</f>
        <v>0</v>
      </c>
      <c r="BG211" s="192">
        <f>IF(N211="zákl. přenesená",J211,0)</f>
        <v>0</v>
      </c>
      <c r="BH211" s="192">
        <f>IF(N211="sníž. přenesená",J211,0)</f>
        <v>0</v>
      </c>
      <c r="BI211" s="192">
        <f>IF(N211="nulová",J211,0)</f>
        <v>0</v>
      </c>
      <c r="BJ211" s="19" t="s">
        <v>80</v>
      </c>
      <c r="BK211" s="192">
        <f>ROUND(I211*H211,2)</f>
        <v>0</v>
      </c>
      <c r="BL211" s="19" t="s">
        <v>236</v>
      </c>
      <c r="BM211" s="191" t="s">
        <v>320</v>
      </c>
    </row>
    <row r="212" spans="1:65" s="13" customFormat="1" ht="11.25">
      <c r="B212" s="198"/>
      <c r="C212" s="199"/>
      <c r="D212" s="200" t="s">
        <v>141</v>
      </c>
      <c r="E212" s="199"/>
      <c r="F212" s="202" t="s">
        <v>321</v>
      </c>
      <c r="G212" s="199"/>
      <c r="H212" s="203">
        <v>0.40400000000000003</v>
      </c>
      <c r="I212" s="204"/>
      <c r="J212" s="199"/>
      <c r="K212" s="199"/>
      <c r="L212" s="205"/>
      <c r="M212" s="206"/>
      <c r="N212" s="207"/>
      <c r="O212" s="207"/>
      <c r="P212" s="207"/>
      <c r="Q212" s="207"/>
      <c r="R212" s="207"/>
      <c r="S212" s="207"/>
      <c r="T212" s="208"/>
      <c r="AT212" s="209" t="s">
        <v>141</v>
      </c>
      <c r="AU212" s="209" t="s">
        <v>82</v>
      </c>
      <c r="AV212" s="13" t="s">
        <v>82</v>
      </c>
      <c r="AW212" s="13" t="s">
        <v>4</v>
      </c>
      <c r="AX212" s="13" t="s">
        <v>80</v>
      </c>
      <c r="AY212" s="209" t="s">
        <v>129</v>
      </c>
    </row>
    <row r="213" spans="1:65" s="2" customFormat="1" ht="24.2" customHeight="1">
      <c r="A213" s="36"/>
      <c r="B213" s="37"/>
      <c r="C213" s="180" t="s">
        <v>322</v>
      </c>
      <c r="D213" s="180" t="s">
        <v>132</v>
      </c>
      <c r="E213" s="181" t="s">
        <v>323</v>
      </c>
      <c r="F213" s="182" t="s">
        <v>324</v>
      </c>
      <c r="G213" s="183" t="s">
        <v>135</v>
      </c>
      <c r="H213" s="184">
        <v>8.6</v>
      </c>
      <c r="I213" s="185"/>
      <c r="J213" s="186">
        <f>ROUND(I213*H213,2)</f>
        <v>0</v>
      </c>
      <c r="K213" s="182" t="s">
        <v>136</v>
      </c>
      <c r="L213" s="41"/>
      <c r="M213" s="187" t="s">
        <v>21</v>
      </c>
      <c r="N213" s="188" t="s">
        <v>44</v>
      </c>
      <c r="O213" s="66"/>
      <c r="P213" s="189">
        <f>O213*H213</f>
        <v>0</v>
      </c>
      <c r="Q213" s="189">
        <v>0</v>
      </c>
      <c r="R213" s="189">
        <f>Q213*H213</f>
        <v>0</v>
      </c>
      <c r="S213" s="189">
        <v>0</v>
      </c>
      <c r="T213" s="190">
        <f>S213*H213</f>
        <v>0</v>
      </c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191" t="s">
        <v>236</v>
      </c>
      <c r="AT213" s="191" t="s">
        <v>132</v>
      </c>
      <c r="AU213" s="191" t="s">
        <v>82</v>
      </c>
      <c r="AY213" s="19" t="s">
        <v>129</v>
      </c>
      <c r="BE213" s="192">
        <f>IF(N213="základní",J213,0)</f>
        <v>0</v>
      </c>
      <c r="BF213" s="192">
        <f>IF(N213="snížená",J213,0)</f>
        <v>0</v>
      </c>
      <c r="BG213" s="192">
        <f>IF(N213="zákl. přenesená",J213,0)</f>
        <v>0</v>
      </c>
      <c r="BH213" s="192">
        <f>IF(N213="sníž. přenesená",J213,0)</f>
        <v>0</v>
      </c>
      <c r="BI213" s="192">
        <f>IF(N213="nulová",J213,0)</f>
        <v>0</v>
      </c>
      <c r="BJ213" s="19" t="s">
        <v>80</v>
      </c>
      <c r="BK213" s="192">
        <f>ROUND(I213*H213,2)</f>
        <v>0</v>
      </c>
      <c r="BL213" s="19" t="s">
        <v>236</v>
      </c>
      <c r="BM213" s="191" t="s">
        <v>325</v>
      </c>
    </row>
    <row r="214" spans="1:65" s="2" customFormat="1" ht="11.25">
      <c r="A214" s="36"/>
      <c r="B214" s="37"/>
      <c r="C214" s="38"/>
      <c r="D214" s="193" t="s">
        <v>139</v>
      </c>
      <c r="E214" s="38"/>
      <c r="F214" s="194" t="s">
        <v>326</v>
      </c>
      <c r="G214" s="38"/>
      <c r="H214" s="38"/>
      <c r="I214" s="195"/>
      <c r="J214" s="38"/>
      <c r="K214" s="38"/>
      <c r="L214" s="41"/>
      <c r="M214" s="196"/>
      <c r="N214" s="197"/>
      <c r="O214" s="66"/>
      <c r="P214" s="66"/>
      <c r="Q214" s="66"/>
      <c r="R214" s="66"/>
      <c r="S214" s="66"/>
      <c r="T214" s="67"/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T214" s="19" t="s">
        <v>139</v>
      </c>
      <c r="AU214" s="19" t="s">
        <v>82</v>
      </c>
    </row>
    <row r="215" spans="1:65" s="13" customFormat="1" ht="11.25">
      <c r="B215" s="198"/>
      <c r="C215" s="199"/>
      <c r="D215" s="200" t="s">
        <v>141</v>
      </c>
      <c r="E215" s="201" t="s">
        <v>21</v>
      </c>
      <c r="F215" s="202" t="s">
        <v>327</v>
      </c>
      <c r="G215" s="199"/>
      <c r="H215" s="203">
        <v>8.6</v>
      </c>
      <c r="I215" s="204"/>
      <c r="J215" s="199"/>
      <c r="K215" s="199"/>
      <c r="L215" s="205"/>
      <c r="M215" s="206"/>
      <c r="N215" s="207"/>
      <c r="O215" s="207"/>
      <c r="P215" s="207"/>
      <c r="Q215" s="207"/>
      <c r="R215" s="207"/>
      <c r="S215" s="207"/>
      <c r="T215" s="208"/>
      <c r="AT215" s="209" t="s">
        <v>141</v>
      </c>
      <c r="AU215" s="209" t="s">
        <v>82</v>
      </c>
      <c r="AV215" s="13" t="s">
        <v>82</v>
      </c>
      <c r="AW215" s="13" t="s">
        <v>34</v>
      </c>
      <c r="AX215" s="13" t="s">
        <v>73</v>
      </c>
      <c r="AY215" s="209" t="s">
        <v>129</v>
      </c>
    </row>
    <row r="216" spans="1:65" s="14" customFormat="1" ht="11.25">
      <c r="B216" s="210"/>
      <c r="C216" s="211"/>
      <c r="D216" s="200" t="s">
        <v>141</v>
      </c>
      <c r="E216" s="212" t="s">
        <v>21</v>
      </c>
      <c r="F216" s="213" t="s">
        <v>143</v>
      </c>
      <c r="G216" s="211"/>
      <c r="H216" s="214">
        <v>8.6</v>
      </c>
      <c r="I216" s="215"/>
      <c r="J216" s="211"/>
      <c r="K216" s="211"/>
      <c r="L216" s="216"/>
      <c r="M216" s="217"/>
      <c r="N216" s="218"/>
      <c r="O216" s="218"/>
      <c r="P216" s="218"/>
      <c r="Q216" s="218"/>
      <c r="R216" s="218"/>
      <c r="S216" s="218"/>
      <c r="T216" s="219"/>
      <c r="AT216" s="220" t="s">
        <v>141</v>
      </c>
      <c r="AU216" s="220" t="s">
        <v>82</v>
      </c>
      <c r="AV216" s="14" t="s">
        <v>130</v>
      </c>
      <c r="AW216" s="14" t="s">
        <v>34</v>
      </c>
      <c r="AX216" s="14" t="s">
        <v>80</v>
      </c>
      <c r="AY216" s="220" t="s">
        <v>129</v>
      </c>
    </row>
    <row r="217" spans="1:65" s="2" customFormat="1" ht="16.5" customHeight="1">
      <c r="A217" s="36"/>
      <c r="B217" s="37"/>
      <c r="C217" s="243" t="s">
        <v>328</v>
      </c>
      <c r="D217" s="243" t="s">
        <v>237</v>
      </c>
      <c r="E217" s="244" t="s">
        <v>329</v>
      </c>
      <c r="F217" s="245" t="s">
        <v>330</v>
      </c>
      <c r="G217" s="246" t="s">
        <v>164</v>
      </c>
      <c r="H217" s="247">
        <v>3.0000000000000001E-3</v>
      </c>
      <c r="I217" s="248"/>
      <c r="J217" s="249">
        <f>ROUND(I217*H217,2)</f>
        <v>0</v>
      </c>
      <c r="K217" s="245" t="s">
        <v>136</v>
      </c>
      <c r="L217" s="250"/>
      <c r="M217" s="251" t="s">
        <v>21</v>
      </c>
      <c r="N217" s="252" t="s">
        <v>44</v>
      </c>
      <c r="O217" s="66"/>
      <c r="P217" s="189">
        <f>O217*H217</f>
        <v>0</v>
      </c>
      <c r="Q217" s="189">
        <v>1</v>
      </c>
      <c r="R217" s="189">
        <f>Q217*H217</f>
        <v>3.0000000000000001E-3</v>
      </c>
      <c r="S217" s="189">
        <v>0</v>
      </c>
      <c r="T217" s="190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191" t="s">
        <v>319</v>
      </c>
      <c r="AT217" s="191" t="s">
        <v>237</v>
      </c>
      <c r="AU217" s="191" t="s">
        <v>82</v>
      </c>
      <c r="AY217" s="19" t="s">
        <v>129</v>
      </c>
      <c r="BE217" s="192">
        <f>IF(N217="základní",J217,0)</f>
        <v>0</v>
      </c>
      <c r="BF217" s="192">
        <f>IF(N217="snížená",J217,0)</f>
        <v>0</v>
      </c>
      <c r="BG217" s="192">
        <f>IF(N217="zákl. přenesená",J217,0)</f>
        <v>0</v>
      </c>
      <c r="BH217" s="192">
        <f>IF(N217="sníž. přenesená",J217,0)</f>
        <v>0</v>
      </c>
      <c r="BI217" s="192">
        <f>IF(N217="nulová",J217,0)</f>
        <v>0</v>
      </c>
      <c r="BJ217" s="19" t="s">
        <v>80</v>
      </c>
      <c r="BK217" s="192">
        <f>ROUND(I217*H217,2)</f>
        <v>0</v>
      </c>
      <c r="BL217" s="19" t="s">
        <v>236</v>
      </c>
      <c r="BM217" s="191" t="s">
        <v>331</v>
      </c>
    </row>
    <row r="218" spans="1:65" s="13" customFormat="1" ht="11.25">
      <c r="B218" s="198"/>
      <c r="C218" s="199"/>
      <c r="D218" s="200" t="s">
        <v>141</v>
      </c>
      <c r="E218" s="199"/>
      <c r="F218" s="202" t="s">
        <v>332</v>
      </c>
      <c r="G218" s="199"/>
      <c r="H218" s="203">
        <v>3.0000000000000001E-3</v>
      </c>
      <c r="I218" s="204"/>
      <c r="J218" s="199"/>
      <c r="K218" s="199"/>
      <c r="L218" s="205"/>
      <c r="M218" s="206"/>
      <c r="N218" s="207"/>
      <c r="O218" s="207"/>
      <c r="P218" s="207"/>
      <c r="Q218" s="207"/>
      <c r="R218" s="207"/>
      <c r="S218" s="207"/>
      <c r="T218" s="208"/>
      <c r="AT218" s="209" t="s">
        <v>141</v>
      </c>
      <c r="AU218" s="209" t="s">
        <v>82</v>
      </c>
      <c r="AV218" s="13" t="s">
        <v>82</v>
      </c>
      <c r="AW218" s="13" t="s">
        <v>4</v>
      </c>
      <c r="AX218" s="13" t="s">
        <v>80</v>
      </c>
      <c r="AY218" s="209" t="s">
        <v>129</v>
      </c>
    </row>
    <row r="219" spans="1:65" s="2" customFormat="1" ht="16.5" customHeight="1">
      <c r="A219" s="36"/>
      <c r="B219" s="37"/>
      <c r="C219" s="180" t="s">
        <v>333</v>
      </c>
      <c r="D219" s="180" t="s">
        <v>132</v>
      </c>
      <c r="E219" s="181" t="s">
        <v>334</v>
      </c>
      <c r="F219" s="182" t="s">
        <v>335</v>
      </c>
      <c r="G219" s="183" t="s">
        <v>135</v>
      </c>
      <c r="H219" s="184">
        <v>528.86</v>
      </c>
      <c r="I219" s="185"/>
      <c r="J219" s="186">
        <f>ROUND(I219*H219,2)</f>
        <v>0</v>
      </c>
      <c r="K219" s="182" t="s">
        <v>136</v>
      </c>
      <c r="L219" s="41"/>
      <c r="M219" s="187" t="s">
        <v>21</v>
      </c>
      <c r="N219" s="188" t="s">
        <v>44</v>
      </c>
      <c r="O219" s="66"/>
      <c r="P219" s="189">
        <f>O219*H219</f>
        <v>0</v>
      </c>
      <c r="Q219" s="189">
        <v>0</v>
      </c>
      <c r="R219" s="189">
        <f>Q219*H219</f>
        <v>0</v>
      </c>
      <c r="S219" s="189">
        <v>6.6E-4</v>
      </c>
      <c r="T219" s="190">
        <f>S219*H219</f>
        <v>0.34904760000000001</v>
      </c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191" t="s">
        <v>236</v>
      </c>
      <c r="AT219" s="191" t="s">
        <v>132</v>
      </c>
      <c r="AU219" s="191" t="s">
        <v>82</v>
      </c>
      <c r="AY219" s="19" t="s">
        <v>129</v>
      </c>
      <c r="BE219" s="192">
        <f>IF(N219="základní",J219,0)</f>
        <v>0</v>
      </c>
      <c r="BF219" s="192">
        <f>IF(N219="snížená",J219,0)</f>
        <v>0</v>
      </c>
      <c r="BG219" s="192">
        <f>IF(N219="zákl. přenesená",J219,0)</f>
        <v>0</v>
      </c>
      <c r="BH219" s="192">
        <f>IF(N219="sníž. přenesená",J219,0)</f>
        <v>0</v>
      </c>
      <c r="BI219" s="192">
        <f>IF(N219="nulová",J219,0)</f>
        <v>0</v>
      </c>
      <c r="BJ219" s="19" t="s">
        <v>80</v>
      </c>
      <c r="BK219" s="192">
        <f>ROUND(I219*H219,2)</f>
        <v>0</v>
      </c>
      <c r="BL219" s="19" t="s">
        <v>236</v>
      </c>
      <c r="BM219" s="191" t="s">
        <v>336</v>
      </c>
    </row>
    <row r="220" spans="1:65" s="2" customFormat="1" ht="11.25">
      <c r="A220" s="36"/>
      <c r="B220" s="37"/>
      <c r="C220" s="38"/>
      <c r="D220" s="193" t="s">
        <v>139</v>
      </c>
      <c r="E220" s="38"/>
      <c r="F220" s="194" t="s">
        <v>337</v>
      </c>
      <c r="G220" s="38"/>
      <c r="H220" s="38"/>
      <c r="I220" s="195"/>
      <c r="J220" s="38"/>
      <c r="K220" s="38"/>
      <c r="L220" s="41"/>
      <c r="M220" s="196"/>
      <c r="N220" s="197"/>
      <c r="O220" s="66"/>
      <c r="P220" s="66"/>
      <c r="Q220" s="66"/>
      <c r="R220" s="66"/>
      <c r="S220" s="66"/>
      <c r="T220" s="67"/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T220" s="19" t="s">
        <v>139</v>
      </c>
      <c r="AU220" s="19" t="s">
        <v>82</v>
      </c>
    </row>
    <row r="221" spans="1:65" s="15" customFormat="1" ht="11.25">
      <c r="B221" s="222"/>
      <c r="C221" s="223"/>
      <c r="D221" s="200" t="s">
        <v>141</v>
      </c>
      <c r="E221" s="224" t="s">
        <v>21</v>
      </c>
      <c r="F221" s="225" t="s">
        <v>338</v>
      </c>
      <c r="G221" s="223"/>
      <c r="H221" s="224" t="s">
        <v>21</v>
      </c>
      <c r="I221" s="226"/>
      <c r="J221" s="223"/>
      <c r="K221" s="223"/>
      <c r="L221" s="227"/>
      <c r="M221" s="228"/>
      <c r="N221" s="229"/>
      <c r="O221" s="229"/>
      <c r="P221" s="229"/>
      <c r="Q221" s="229"/>
      <c r="R221" s="229"/>
      <c r="S221" s="229"/>
      <c r="T221" s="230"/>
      <c r="AT221" s="231" t="s">
        <v>141</v>
      </c>
      <c r="AU221" s="231" t="s">
        <v>82</v>
      </c>
      <c r="AV221" s="15" t="s">
        <v>80</v>
      </c>
      <c r="AW221" s="15" t="s">
        <v>34</v>
      </c>
      <c r="AX221" s="15" t="s">
        <v>73</v>
      </c>
      <c r="AY221" s="231" t="s">
        <v>129</v>
      </c>
    </row>
    <row r="222" spans="1:65" s="13" customFormat="1" ht="11.25">
      <c r="B222" s="198"/>
      <c r="C222" s="199"/>
      <c r="D222" s="200" t="s">
        <v>141</v>
      </c>
      <c r="E222" s="201" t="s">
        <v>21</v>
      </c>
      <c r="F222" s="202" t="s">
        <v>339</v>
      </c>
      <c r="G222" s="199"/>
      <c r="H222" s="203">
        <v>493.06</v>
      </c>
      <c r="I222" s="204"/>
      <c r="J222" s="199"/>
      <c r="K222" s="199"/>
      <c r="L222" s="205"/>
      <c r="M222" s="206"/>
      <c r="N222" s="207"/>
      <c r="O222" s="207"/>
      <c r="P222" s="207"/>
      <c r="Q222" s="207"/>
      <c r="R222" s="207"/>
      <c r="S222" s="207"/>
      <c r="T222" s="208"/>
      <c r="AT222" s="209" t="s">
        <v>141</v>
      </c>
      <c r="AU222" s="209" t="s">
        <v>82</v>
      </c>
      <c r="AV222" s="13" t="s">
        <v>82</v>
      </c>
      <c r="AW222" s="13" t="s">
        <v>34</v>
      </c>
      <c r="AX222" s="13" t="s">
        <v>73</v>
      </c>
      <c r="AY222" s="209" t="s">
        <v>129</v>
      </c>
    </row>
    <row r="223" spans="1:65" s="13" customFormat="1" ht="11.25">
      <c r="B223" s="198"/>
      <c r="C223" s="199"/>
      <c r="D223" s="200" t="s">
        <v>141</v>
      </c>
      <c r="E223" s="201" t="s">
        <v>21</v>
      </c>
      <c r="F223" s="202" t="s">
        <v>340</v>
      </c>
      <c r="G223" s="199"/>
      <c r="H223" s="203">
        <v>35.799999999999997</v>
      </c>
      <c r="I223" s="204"/>
      <c r="J223" s="199"/>
      <c r="K223" s="199"/>
      <c r="L223" s="205"/>
      <c r="M223" s="206"/>
      <c r="N223" s="207"/>
      <c r="O223" s="207"/>
      <c r="P223" s="207"/>
      <c r="Q223" s="207"/>
      <c r="R223" s="207"/>
      <c r="S223" s="207"/>
      <c r="T223" s="208"/>
      <c r="AT223" s="209" t="s">
        <v>141</v>
      </c>
      <c r="AU223" s="209" t="s">
        <v>82</v>
      </c>
      <c r="AV223" s="13" t="s">
        <v>82</v>
      </c>
      <c r="AW223" s="13" t="s">
        <v>34</v>
      </c>
      <c r="AX223" s="13" t="s">
        <v>73</v>
      </c>
      <c r="AY223" s="209" t="s">
        <v>129</v>
      </c>
    </row>
    <row r="224" spans="1:65" s="14" customFormat="1" ht="11.25">
      <c r="B224" s="210"/>
      <c r="C224" s="211"/>
      <c r="D224" s="200" t="s">
        <v>141</v>
      </c>
      <c r="E224" s="212" t="s">
        <v>21</v>
      </c>
      <c r="F224" s="213" t="s">
        <v>143</v>
      </c>
      <c r="G224" s="211"/>
      <c r="H224" s="214">
        <v>528.86</v>
      </c>
      <c r="I224" s="215"/>
      <c r="J224" s="211"/>
      <c r="K224" s="211"/>
      <c r="L224" s="216"/>
      <c r="M224" s="217"/>
      <c r="N224" s="218"/>
      <c r="O224" s="218"/>
      <c r="P224" s="218"/>
      <c r="Q224" s="218"/>
      <c r="R224" s="218"/>
      <c r="S224" s="218"/>
      <c r="T224" s="219"/>
      <c r="AT224" s="220" t="s">
        <v>141</v>
      </c>
      <c r="AU224" s="220" t="s">
        <v>82</v>
      </c>
      <c r="AV224" s="14" t="s">
        <v>130</v>
      </c>
      <c r="AW224" s="14" t="s">
        <v>34</v>
      </c>
      <c r="AX224" s="14" t="s">
        <v>80</v>
      </c>
      <c r="AY224" s="220" t="s">
        <v>129</v>
      </c>
    </row>
    <row r="225" spans="1:65" s="2" customFormat="1" ht="21.75" customHeight="1">
      <c r="A225" s="36"/>
      <c r="B225" s="37"/>
      <c r="C225" s="180" t="s">
        <v>319</v>
      </c>
      <c r="D225" s="180" t="s">
        <v>132</v>
      </c>
      <c r="E225" s="181" t="s">
        <v>341</v>
      </c>
      <c r="F225" s="182" t="s">
        <v>342</v>
      </c>
      <c r="G225" s="183" t="s">
        <v>135</v>
      </c>
      <c r="H225" s="184">
        <v>53.872999999999998</v>
      </c>
      <c r="I225" s="185"/>
      <c r="J225" s="186">
        <f>ROUND(I225*H225,2)</f>
        <v>0</v>
      </c>
      <c r="K225" s="182" t="s">
        <v>136</v>
      </c>
      <c r="L225" s="41"/>
      <c r="M225" s="187" t="s">
        <v>21</v>
      </c>
      <c r="N225" s="188" t="s">
        <v>44</v>
      </c>
      <c r="O225" s="66"/>
      <c r="P225" s="189">
        <f>O225*H225</f>
        <v>0</v>
      </c>
      <c r="Q225" s="189">
        <v>0</v>
      </c>
      <c r="R225" s="189">
        <f>Q225*H225</f>
        <v>0</v>
      </c>
      <c r="S225" s="189">
        <v>5.4999999999999997E-3</v>
      </c>
      <c r="T225" s="190">
        <f>S225*H225</f>
        <v>0.2963015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191" t="s">
        <v>236</v>
      </c>
      <c r="AT225" s="191" t="s">
        <v>132</v>
      </c>
      <c r="AU225" s="191" t="s">
        <v>82</v>
      </c>
      <c r="AY225" s="19" t="s">
        <v>129</v>
      </c>
      <c r="BE225" s="192">
        <f>IF(N225="základní",J225,0)</f>
        <v>0</v>
      </c>
      <c r="BF225" s="192">
        <f>IF(N225="snížená",J225,0)</f>
        <v>0</v>
      </c>
      <c r="BG225" s="192">
        <f>IF(N225="zákl. přenesená",J225,0)</f>
        <v>0</v>
      </c>
      <c r="BH225" s="192">
        <f>IF(N225="sníž. přenesená",J225,0)</f>
        <v>0</v>
      </c>
      <c r="BI225" s="192">
        <f>IF(N225="nulová",J225,0)</f>
        <v>0</v>
      </c>
      <c r="BJ225" s="19" t="s">
        <v>80</v>
      </c>
      <c r="BK225" s="192">
        <f>ROUND(I225*H225,2)</f>
        <v>0</v>
      </c>
      <c r="BL225" s="19" t="s">
        <v>236</v>
      </c>
      <c r="BM225" s="191" t="s">
        <v>343</v>
      </c>
    </row>
    <row r="226" spans="1:65" s="2" customFormat="1" ht="11.25">
      <c r="A226" s="36"/>
      <c r="B226" s="37"/>
      <c r="C226" s="38"/>
      <c r="D226" s="193" t="s">
        <v>139</v>
      </c>
      <c r="E226" s="38"/>
      <c r="F226" s="194" t="s">
        <v>344</v>
      </c>
      <c r="G226" s="38"/>
      <c r="H226" s="38"/>
      <c r="I226" s="195"/>
      <c r="J226" s="38"/>
      <c r="K226" s="38"/>
      <c r="L226" s="41"/>
      <c r="M226" s="196"/>
      <c r="N226" s="197"/>
      <c r="O226" s="66"/>
      <c r="P226" s="66"/>
      <c r="Q226" s="66"/>
      <c r="R226" s="66"/>
      <c r="S226" s="66"/>
      <c r="T226" s="67"/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T226" s="19" t="s">
        <v>139</v>
      </c>
      <c r="AU226" s="19" t="s">
        <v>82</v>
      </c>
    </row>
    <row r="227" spans="1:65" s="15" customFormat="1" ht="11.25">
      <c r="B227" s="222"/>
      <c r="C227" s="223"/>
      <c r="D227" s="200" t="s">
        <v>141</v>
      </c>
      <c r="E227" s="224" t="s">
        <v>21</v>
      </c>
      <c r="F227" s="225" t="s">
        <v>345</v>
      </c>
      <c r="G227" s="223"/>
      <c r="H227" s="224" t="s">
        <v>21</v>
      </c>
      <c r="I227" s="226"/>
      <c r="J227" s="223"/>
      <c r="K227" s="223"/>
      <c r="L227" s="227"/>
      <c r="M227" s="228"/>
      <c r="N227" s="229"/>
      <c r="O227" s="229"/>
      <c r="P227" s="229"/>
      <c r="Q227" s="229"/>
      <c r="R227" s="229"/>
      <c r="S227" s="229"/>
      <c r="T227" s="230"/>
      <c r="AT227" s="231" t="s">
        <v>141</v>
      </c>
      <c r="AU227" s="231" t="s">
        <v>82</v>
      </c>
      <c r="AV227" s="15" t="s">
        <v>80</v>
      </c>
      <c r="AW227" s="15" t="s">
        <v>34</v>
      </c>
      <c r="AX227" s="15" t="s">
        <v>73</v>
      </c>
      <c r="AY227" s="231" t="s">
        <v>129</v>
      </c>
    </row>
    <row r="228" spans="1:65" s="13" customFormat="1" ht="11.25">
      <c r="B228" s="198"/>
      <c r="C228" s="199"/>
      <c r="D228" s="200" t="s">
        <v>141</v>
      </c>
      <c r="E228" s="201" t="s">
        <v>21</v>
      </c>
      <c r="F228" s="202" t="s">
        <v>346</v>
      </c>
      <c r="G228" s="199"/>
      <c r="H228" s="203">
        <v>48.860999999999997</v>
      </c>
      <c r="I228" s="204"/>
      <c r="J228" s="199"/>
      <c r="K228" s="199"/>
      <c r="L228" s="205"/>
      <c r="M228" s="206"/>
      <c r="N228" s="207"/>
      <c r="O228" s="207"/>
      <c r="P228" s="207"/>
      <c r="Q228" s="207"/>
      <c r="R228" s="207"/>
      <c r="S228" s="207"/>
      <c r="T228" s="208"/>
      <c r="AT228" s="209" t="s">
        <v>141</v>
      </c>
      <c r="AU228" s="209" t="s">
        <v>82</v>
      </c>
      <c r="AV228" s="13" t="s">
        <v>82</v>
      </c>
      <c r="AW228" s="13" t="s">
        <v>34</v>
      </c>
      <c r="AX228" s="13" t="s">
        <v>73</v>
      </c>
      <c r="AY228" s="209" t="s">
        <v>129</v>
      </c>
    </row>
    <row r="229" spans="1:65" s="13" customFormat="1" ht="11.25">
      <c r="B229" s="198"/>
      <c r="C229" s="199"/>
      <c r="D229" s="200" t="s">
        <v>141</v>
      </c>
      <c r="E229" s="201" t="s">
        <v>21</v>
      </c>
      <c r="F229" s="202" t="s">
        <v>347</v>
      </c>
      <c r="G229" s="199"/>
      <c r="H229" s="203">
        <v>5.0119999999999996</v>
      </c>
      <c r="I229" s="204"/>
      <c r="J229" s="199"/>
      <c r="K229" s="199"/>
      <c r="L229" s="205"/>
      <c r="M229" s="206"/>
      <c r="N229" s="207"/>
      <c r="O229" s="207"/>
      <c r="P229" s="207"/>
      <c r="Q229" s="207"/>
      <c r="R229" s="207"/>
      <c r="S229" s="207"/>
      <c r="T229" s="208"/>
      <c r="AT229" s="209" t="s">
        <v>141</v>
      </c>
      <c r="AU229" s="209" t="s">
        <v>82</v>
      </c>
      <c r="AV229" s="13" t="s">
        <v>82</v>
      </c>
      <c r="AW229" s="13" t="s">
        <v>34</v>
      </c>
      <c r="AX229" s="13" t="s">
        <v>73</v>
      </c>
      <c r="AY229" s="209" t="s">
        <v>129</v>
      </c>
    </row>
    <row r="230" spans="1:65" s="14" customFormat="1" ht="11.25">
      <c r="B230" s="210"/>
      <c r="C230" s="211"/>
      <c r="D230" s="200" t="s">
        <v>141</v>
      </c>
      <c r="E230" s="212" t="s">
        <v>21</v>
      </c>
      <c r="F230" s="213" t="s">
        <v>143</v>
      </c>
      <c r="G230" s="211"/>
      <c r="H230" s="214">
        <v>53.872999999999998</v>
      </c>
      <c r="I230" s="215"/>
      <c r="J230" s="211"/>
      <c r="K230" s="211"/>
      <c r="L230" s="216"/>
      <c r="M230" s="217"/>
      <c r="N230" s="218"/>
      <c r="O230" s="218"/>
      <c r="P230" s="218"/>
      <c r="Q230" s="218"/>
      <c r="R230" s="218"/>
      <c r="S230" s="218"/>
      <c r="T230" s="219"/>
      <c r="AT230" s="220" t="s">
        <v>141</v>
      </c>
      <c r="AU230" s="220" t="s">
        <v>82</v>
      </c>
      <c r="AV230" s="14" t="s">
        <v>130</v>
      </c>
      <c r="AW230" s="14" t="s">
        <v>34</v>
      </c>
      <c r="AX230" s="14" t="s">
        <v>80</v>
      </c>
      <c r="AY230" s="220" t="s">
        <v>129</v>
      </c>
    </row>
    <row r="231" spans="1:65" s="2" customFormat="1" ht="21.75" customHeight="1">
      <c r="A231" s="36"/>
      <c r="B231" s="37"/>
      <c r="C231" s="180" t="s">
        <v>348</v>
      </c>
      <c r="D231" s="180" t="s">
        <v>132</v>
      </c>
      <c r="E231" s="181" t="s">
        <v>349</v>
      </c>
      <c r="F231" s="182" t="s">
        <v>350</v>
      </c>
      <c r="G231" s="183" t="s">
        <v>135</v>
      </c>
      <c r="H231" s="184">
        <v>528.86</v>
      </c>
      <c r="I231" s="185"/>
      <c r="J231" s="186">
        <f>ROUND(I231*H231,2)</f>
        <v>0</v>
      </c>
      <c r="K231" s="182" t="s">
        <v>136</v>
      </c>
      <c r="L231" s="41"/>
      <c r="M231" s="187" t="s">
        <v>21</v>
      </c>
      <c r="N231" s="188" t="s">
        <v>44</v>
      </c>
      <c r="O231" s="66"/>
      <c r="P231" s="189">
        <f>O231*H231</f>
        <v>0</v>
      </c>
      <c r="Q231" s="189">
        <v>0</v>
      </c>
      <c r="R231" s="189">
        <f>Q231*H231</f>
        <v>0</v>
      </c>
      <c r="S231" s="189">
        <v>1.6500000000000001E-2</v>
      </c>
      <c r="T231" s="190">
        <f>S231*H231</f>
        <v>8.7261900000000008</v>
      </c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R231" s="191" t="s">
        <v>236</v>
      </c>
      <c r="AT231" s="191" t="s">
        <v>132</v>
      </c>
      <c r="AU231" s="191" t="s">
        <v>82</v>
      </c>
      <c r="AY231" s="19" t="s">
        <v>129</v>
      </c>
      <c r="BE231" s="192">
        <f>IF(N231="základní",J231,0)</f>
        <v>0</v>
      </c>
      <c r="BF231" s="192">
        <f>IF(N231="snížená",J231,0)</f>
        <v>0</v>
      </c>
      <c r="BG231" s="192">
        <f>IF(N231="zákl. přenesená",J231,0)</f>
        <v>0</v>
      </c>
      <c r="BH231" s="192">
        <f>IF(N231="sníž. přenesená",J231,0)</f>
        <v>0</v>
      </c>
      <c r="BI231" s="192">
        <f>IF(N231="nulová",J231,0)</f>
        <v>0</v>
      </c>
      <c r="BJ231" s="19" t="s">
        <v>80</v>
      </c>
      <c r="BK231" s="192">
        <f>ROUND(I231*H231,2)</f>
        <v>0</v>
      </c>
      <c r="BL231" s="19" t="s">
        <v>236</v>
      </c>
      <c r="BM231" s="191" t="s">
        <v>351</v>
      </c>
    </row>
    <row r="232" spans="1:65" s="2" customFormat="1" ht="11.25">
      <c r="A232" s="36"/>
      <c r="B232" s="37"/>
      <c r="C232" s="38"/>
      <c r="D232" s="193" t="s">
        <v>139</v>
      </c>
      <c r="E232" s="38"/>
      <c r="F232" s="194" t="s">
        <v>352</v>
      </c>
      <c r="G232" s="38"/>
      <c r="H232" s="38"/>
      <c r="I232" s="195"/>
      <c r="J232" s="38"/>
      <c r="K232" s="38"/>
      <c r="L232" s="41"/>
      <c r="M232" s="196"/>
      <c r="N232" s="197"/>
      <c r="O232" s="66"/>
      <c r="P232" s="66"/>
      <c r="Q232" s="66"/>
      <c r="R232" s="66"/>
      <c r="S232" s="66"/>
      <c r="T232" s="67"/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T232" s="19" t="s">
        <v>139</v>
      </c>
      <c r="AU232" s="19" t="s">
        <v>82</v>
      </c>
    </row>
    <row r="233" spans="1:65" s="13" customFormat="1" ht="11.25">
      <c r="B233" s="198"/>
      <c r="C233" s="199"/>
      <c r="D233" s="200" t="s">
        <v>141</v>
      </c>
      <c r="E233" s="201" t="s">
        <v>21</v>
      </c>
      <c r="F233" s="202" t="s">
        <v>339</v>
      </c>
      <c r="G233" s="199"/>
      <c r="H233" s="203">
        <v>493.06</v>
      </c>
      <c r="I233" s="204"/>
      <c r="J233" s="199"/>
      <c r="K233" s="199"/>
      <c r="L233" s="205"/>
      <c r="M233" s="206"/>
      <c r="N233" s="207"/>
      <c r="O233" s="207"/>
      <c r="P233" s="207"/>
      <c r="Q233" s="207"/>
      <c r="R233" s="207"/>
      <c r="S233" s="207"/>
      <c r="T233" s="208"/>
      <c r="AT233" s="209" t="s">
        <v>141</v>
      </c>
      <c r="AU233" s="209" t="s">
        <v>82</v>
      </c>
      <c r="AV233" s="13" t="s">
        <v>82</v>
      </c>
      <c r="AW233" s="13" t="s">
        <v>34</v>
      </c>
      <c r="AX233" s="13" t="s">
        <v>73</v>
      </c>
      <c r="AY233" s="209" t="s">
        <v>129</v>
      </c>
    </row>
    <row r="234" spans="1:65" s="13" customFormat="1" ht="11.25">
      <c r="B234" s="198"/>
      <c r="C234" s="199"/>
      <c r="D234" s="200" t="s">
        <v>141</v>
      </c>
      <c r="E234" s="201" t="s">
        <v>21</v>
      </c>
      <c r="F234" s="202" t="s">
        <v>340</v>
      </c>
      <c r="G234" s="199"/>
      <c r="H234" s="203">
        <v>35.799999999999997</v>
      </c>
      <c r="I234" s="204"/>
      <c r="J234" s="199"/>
      <c r="K234" s="199"/>
      <c r="L234" s="205"/>
      <c r="M234" s="206"/>
      <c r="N234" s="207"/>
      <c r="O234" s="207"/>
      <c r="P234" s="207"/>
      <c r="Q234" s="207"/>
      <c r="R234" s="207"/>
      <c r="S234" s="207"/>
      <c r="T234" s="208"/>
      <c r="AT234" s="209" t="s">
        <v>141</v>
      </c>
      <c r="AU234" s="209" t="s">
        <v>82</v>
      </c>
      <c r="AV234" s="13" t="s">
        <v>82</v>
      </c>
      <c r="AW234" s="13" t="s">
        <v>34</v>
      </c>
      <c r="AX234" s="13" t="s">
        <v>73</v>
      </c>
      <c r="AY234" s="209" t="s">
        <v>129</v>
      </c>
    </row>
    <row r="235" spans="1:65" s="14" customFormat="1" ht="11.25">
      <c r="B235" s="210"/>
      <c r="C235" s="211"/>
      <c r="D235" s="200" t="s">
        <v>141</v>
      </c>
      <c r="E235" s="212" t="s">
        <v>21</v>
      </c>
      <c r="F235" s="213" t="s">
        <v>143</v>
      </c>
      <c r="G235" s="211"/>
      <c r="H235" s="214">
        <v>528.86</v>
      </c>
      <c r="I235" s="215"/>
      <c r="J235" s="211"/>
      <c r="K235" s="211"/>
      <c r="L235" s="216"/>
      <c r="M235" s="217"/>
      <c r="N235" s="218"/>
      <c r="O235" s="218"/>
      <c r="P235" s="218"/>
      <c r="Q235" s="218"/>
      <c r="R235" s="218"/>
      <c r="S235" s="218"/>
      <c r="T235" s="219"/>
      <c r="AT235" s="220" t="s">
        <v>141</v>
      </c>
      <c r="AU235" s="220" t="s">
        <v>82</v>
      </c>
      <c r="AV235" s="14" t="s">
        <v>130</v>
      </c>
      <c r="AW235" s="14" t="s">
        <v>34</v>
      </c>
      <c r="AX235" s="14" t="s">
        <v>80</v>
      </c>
      <c r="AY235" s="220" t="s">
        <v>129</v>
      </c>
    </row>
    <row r="236" spans="1:65" s="2" customFormat="1" ht="24.2" customHeight="1">
      <c r="A236" s="36"/>
      <c r="B236" s="37"/>
      <c r="C236" s="180" t="s">
        <v>353</v>
      </c>
      <c r="D236" s="180" t="s">
        <v>132</v>
      </c>
      <c r="E236" s="181" t="s">
        <v>354</v>
      </c>
      <c r="F236" s="182" t="s">
        <v>355</v>
      </c>
      <c r="G236" s="183" t="s">
        <v>135</v>
      </c>
      <c r="H236" s="184">
        <v>1057.72</v>
      </c>
      <c r="I236" s="185"/>
      <c r="J236" s="186">
        <f>ROUND(I236*H236,2)</f>
        <v>0</v>
      </c>
      <c r="K236" s="182" t="s">
        <v>136</v>
      </c>
      <c r="L236" s="41"/>
      <c r="M236" s="187" t="s">
        <v>21</v>
      </c>
      <c r="N236" s="188" t="s">
        <v>44</v>
      </c>
      <c r="O236" s="66"/>
      <c r="P236" s="189">
        <f>O236*H236</f>
        <v>0</v>
      </c>
      <c r="Q236" s="189">
        <v>0</v>
      </c>
      <c r="R236" s="189">
        <f>Q236*H236</f>
        <v>0</v>
      </c>
      <c r="S236" s="189">
        <v>5.4999999999999997E-3</v>
      </c>
      <c r="T236" s="190">
        <f>S236*H236</f>
        <v>5.8174599999999996</v>
      </c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R236" s="191" t="s">
        <v>236</v>
      </c>
      <c r="AT236" s="191" t="s">
        <v>132</v>
      </c>
      <c r="AU236" s="191" t="s">
        <v>82</v>
      </c>
      <c r="AY236" s="19" t="s">
        <v>129</v>
      </c>
      <c r="BE236" s="192">
        <f>IF(N236="základní",J236,0)</f>
        <v>0</v>
      </c>
      <c r="BF236" s="192">
        <f>IF(N236="snížená",J236,0)</f>
        <v>0</v>
      </c>
      <c r="BG236" s="192">
        <f>IF(N236="zákl. přenesená",J236,0)</f>
        <v>0</v>
      </c>
      <c r="BH236" s="192">
        <f>IF(N236="sníž. přenesená",J236,0)</f>
        <v>0</v>
      </c>
      <c r="BI236" s="192">
        <f>IF(N236="nulová",J236,0)</f>
        <v>0</v>
      </c>
      <c r="BJ236" s="19" t="s">
        <v>80</v>
      </c>
      <c r="BK236" s="192">
        <f>ROUND(I236*H236,2)</f>
        <v>0</v>
      </c>
      <c r="BL236" s="19" t="s">
        <v>236</v>
      </c>
      <c r="BM236" s="191" t="s">
        <v>356</v>
      </c>
    </row>
    <row r="237" spans="1:65" s="2" customFormat="1" ht="11.25">
      <c r="A237" s="36"/>
      <c r="B237" s="37"/>
      <c r="C237" s="38"/>
      <c r="D237" s="193" t="s">
        <v>139</v>
      </c>
      <c r="E237" s="38"/>
      <c r="F237" s="194" t="s">
        <v>357</v>
      </c>
      <c r="G237" s="38"/>
      <c r="H237" s="38"/>
      <c r="I237" s="195"/>
      <c r="J237" s="38"/>
      <c r="K237" s="38"/>
      <c r="L237" s="41"/>
      <c r="M237" s="196"/>
      <c r="N237" s="197"/>
      <c r="O237" s="66"/>
      <c r="P237" s="66"/>
      <c r="Q237" s="66"/>
      <c r="R237" s="66"/>
      <c r="S237" s="66"/>
      <c r="T237" s="67"/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T237" s="19" t="s">
        <v>139</v>
      </c>
      <c r="AU237" s="19" t="s">
        <v>82</v>
      </c>
    </row>
    <row r="238" spans="1:65" s="13" customFormat="1" ht="11.25">
      <c r="B238" s="198"/>
      <c r="C238" s="199"/>
      <c r="D238" s="200" t="s">
        <v>141</v>
      </c>
      <c r="E238" s="201" t="s">
        <v>21</v>
      </c>
      <c r="F238" s="202" t="s">
        <v>358</v>
      </c>
      <c r="G238" s="199"/>
      <c r="H238" s="203">
        <v>986.12</v>
      </c>
      <c r="I238" s="204"/>
      <c r="J238" s="199"/>
      <c r="K238" s="199"/>
      <c r="L238" s="205"/>
      <c r="M238" s="206"/>
      <c r="N238" s="207"/>
      <c r="O238" s="207"/>
      <c r="P238" s="207"/>
      <c r="Q238" s="207"/>
      <c r="R238" s="207"/>
      <c r="S238" s="207"/>
      <c r="T238" s="208"/>
      <c r="AT238" s="209" t="s">
        <v>141</v>
      </c>
      <c r="AU238" s="209" t="s">
        <v>82</v>
      </c>
      <c r="AV238" s="13" t="s">
        <v>82</v>
      </c>
      <c r="AW238" s="13" t="s">
        <v>34</v>
      </c>
      <c r="AX238" s="13" t="s">
        <v>73</v>
      </c>
      <c r="AY238" s="209" t="s">
        <v>129</v>
      </c>
    </row>
    <row r="239" spans="1:65" s="13" customFormat="1" ht="11.25">
      <c r="B239" s="198"/>
      <c r="C239" s="199"/>
      <c r="D239" s="200" t="s">
        <v>141</v>
      </c>
      <c r="E239" s="201" t="s">
        <v>21</v>
      </c>
      <c r="F239" s="202" t="s">
        <v>359</v>
      </c>
      <c r="G239" s="199"/>
      <c r="H239" s="203">
        <v>71.599999999999994</v>
      </c>
      <c r="I239" s="204"/>
      <c r="J239" s="199"/>
      <c r="K239" s="199"/>
      <c r="L239" s="205"/>
      <c r="M239" s="206"/>
      <c r="N239" s="207"/>
      <c r="O239" s="207"/>
      <c r="P239" s="207"/>
      <c r="Q239" s="207"/>
      <c r="R239" s="207"/>
      <c r="S239" s="207"/>
      <c r="T239" s="208"/>
      <c r="AT239" s="209" t="s">
        <v>141</v>
      </c>
      <c r="AU239" s="209" t="s">
        <v>82</v>
      </c>
      <c r="AV239" s="13" t="s">
        <v>82</v>
      </c>
      <c r="AW239" s="13" t="s">
        <v>34</v>
      </c>
      <c r="AX239" s="13" t="s">
        <v>73</v>
      </c>
      <c r="AY239" s="209" t="s">
        <v>129</v>
      </c>
    </row>
    <row r="240" spans="1:65" s="14" customFormat="1" ht="11.25">
      <c r="B240" s="210"/>
      <c r="C240" s="211"/>
      <c r="D240" s="200" t="s">
        <v>141</v>
      </c>
      <c r="E240" s="212" t="s">
        <v>21</v>
      </c>
      <c r="F240" s="213" t="s">
        <v>143</v>
      </c>
      <c r="G240" s="211"/>
      <c r="H240" s="214">
        <v>1057.72</v>
      </c>
      <c r="I240" s="215"/>
      <c r="J240" s="211"/>
      <c r="K240" s="211"/>
      <c r="L240" s="216"/>
      <c r="M240" s="217"/>
      <c r="N240" s="218"/>
      <c r="O240" s="218"/>
      <c r="P240" s="218"/>
      <c r="Q240" s="218"/>
      <c r="R240" s="218"/>
      <c r="S240" s="218"/>
      <c r="T240" s="219"/>
      <c r="AT240" s="220" t="s">
        <v>141</v>
      </c>
      <c r="AU240" s="220" t="s">
        <v>82</v>
      </c>
      <c r="AV240" s="14" t="s">
        <v>130</v>
      </c>
      <c r="AW240" s="14" t="s">
        <v>34</v>
      </c>
      <c r="AX240" s="14" t="s">
        <v>80</v>
      </c>
      <c r="AY240" s="220" t="s">
        <v>129</v>
      </c>
    </row>
    <row r="241" spans="1:65" s="2" customFormat="1" ht="16.5" customHeight="1">
      <c r="A241" s="36"/>
      <c r="B241" s="37"/>
      <c r="C241" s="180" t="s">
        <v>360</v>
      </c>
      <c r="D241" s="180" t="s">
        <v>132</v>
      </c>
      <c r="E241" s="181" t="s">
        <v>361</v>
      </c>
      <c r="F241" s="182" t="s">
        <v>362</v>
      </c>
      <c r="G241" s="183" t="s">
        <v>135</v>
      </c>
      <c r="H241" s="184">
        <v>8.6</v>
      </c>
      <c r="I241" s="185"/>
      <c r="J241" s="186">
        <f>ROUND(I241*H241,2)</f>
        <v>0</v>
      </c>
      <c r="K241" s="182" t="s">
        <v>136</v>
      </c>
      <c r="L241" s="41"/>
      <c r="M241" s="187" t="s">
        <v>21</v>
      </c>
      <c r="N241" s="188" t="s">
        <v>44</v>
      </c>
      <c r="O241" s="66"/>
      <c r="P241" s="189">
        <f>O241*H241</f>
        <v>0</v>
      </c>
      <c r="Q241" s="189">
        <v>8.8000000000000003E-4</v>
      </c>
      <c r="R241" s="189">
        <f>Q241*H241</f>
        <v>7.5680000000000001E-3</v>
      </c>
      <c r="S241" s="189">
        <v>0</v>
      </c>
      <c r="T241" s="190">
        <f>S241*H241</f>
        <v>0</v>
      </c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R241" s="191" t="s">
        <v>236</v>
      </c>
      <c r="AT241" s="191" t="s">
        <v>132</v>
      </c>
      <c r="AU241" s="191" t="s">
        <v>82</v>
      </c>
      <c r="AY241" s="19" t="s">
        <v>129</v>
      </c>
      <c r="BE241" s="192">
        <f>IF(N241="základní",J241,0)</f>
        <v>0</v>
      </c>
      <c r="BF241" s="192">
        <f>IF(N241="snížená",J241,0)</f>
        <v>0</v>
      </c>
      <c r="BG241" s="192">
        <f>IF(N241="zákl. přenesená",J241,0)</f>
        <v>0</v>
      </c>
      <c r="BH241" s="192">
        <f>IF(N241="sníž. přenesená",J241,0)</f>
        <v>0</v>
      </c>
      <c r="BI241" s="192">
        <f>IF(N241="nulová",J241,0)</f>
        <v>0</v>
      </c>
      <c r="BJ241" s="19" t="s">
        <v>80</v>
      </c>
      <c r="BK241" s="192">
        <f>ROUND(I241*H241,2)</f>
        <v>0</v>
      </c>
      <c r="BL241" s="19" t="s">
        <v>236</v>
      </c>
      <c r="BM241" s="191" t="s">
        <v>363</v>
      </c>
    </row>
    <row r="242" spans="1:65" s="2" customFormat="1" ht="11.25">
      <c r="A242" s="36"/>
      <c r="B242" s="37"/>
      <c r="C242" s="38"/>
      <c r="D242" s="193" t="s">
        <v>139</v>
      </c>
      <c r="E242" s="38"/>
      <c r="F242" s="194" t="s">
        <v>364</v>
      </c>
      <c r="G242" s="38"/>
      <c r="H242" s="38"/>
      <c r="I242" s="195"/>
      <c r="J242" s="38"/>
      <c r="K242" s="38"/>
      <c r="L242" s="41"/>
      <c r="M242" s="196"/>
      <c r="N242" s="197"/>
      <c r="O242" s="66"/>
      <c r="P242" s="66"/>
      <c r="Q242" s="66"/>
      <c r="R242" s="66"/>
      <c r="S242" s="66"/>
      <c r="T242" s="67"/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T242" s="19" t="s">
        <v>139</v>
      </c>
      <c r="AU242" s="19" t="s">
        <v>82</v>
      </c>
    </row>
    <row r="243" spans="1:65" s="13" customFormat="1" ht="11.25">
      <c r="B243" s="198"/>
      <c r="C243" s="199"/>
      <c r="D243" s="200" t="s">
        <v>141</v>
      </c>
      <c r="E243" s="201" t="s">
        <v>21</v>
      </c>
      <c r="F243" s="202" t="s">
        <v>327</v>
      </c>
      <c r="G243" s="199"/>
      <c r="H243" s="203">
        <v>8.6</v>
      </c>
      <c r="I243" s="204"/>
      <c r="J243" s="199"/>
      <c r="K243" s="199"/>
      <c r="L243" s="205"/>
      <c r="M243" s="206"/>
      <c r="N243" s="207"/>
      <c r="O243" s="207"/>
      <c r="P243" s="207"/>
      <c r="Q243" s="207"/>
      <c r="R243" s="207"/>
      <c r="S243" s="207"/>
      <c r="T243" s="208"/>
      <c r="AT243" s="209" t="s">
        <v>141</v>
      </c>
      <c r="AU243" s="209" t="s">
        <v>82</v>
      </c>
      <c r="AV243" s="13" t="s">
        <v>82</v>
      </c>
      <c r="AW243" s="13" t="s">
        <v>34</v>
      </c>
      <c r="AX243" s="13" t="s">
        <v>73</v>
      </c>
      <c r="AY243" s="209" t="s">
        <v>129</v>
      </c>
    </row>
    <row r="244" spans="1:65" s="14" customFormat="1" ht="11.25">
      <c r="B244" s="210"/>
      <c r="C244" s="211"/>
      <c r="D244" s="200" t="s">
        <v>141</v>
      </c>
      <c r="E244" s="212" t="s">
        <v>21</v>
      </c>
      <c r="F244" s="213" t="s">
        <v>143</v>
      </c>
      <c r="G244" s="211"/>
      <c r="H244" s="214">
        <v>8.6</v>
      </c>
      <c r="I244" s="215"/>
      <c r="J244" s="211"/>
      <c r="K244" s="211"/>
      <c r="L244" s="216"/>
      <c r="M244" s="217"/>
      <c r="N244" s="218"/>
      <c r="O244" s="218"/>
      <c r="P244" s="218"/>
      <c r="Q244" s="218"/>
      <c r="R244" s="218"/>
      <c r="S244" s="218"/>
      <c r="T244" s="219"/>
      <c r="AT244" s="220" t="s">
        <v>141</v>
      </c>
      <c r="AU244" s="220" t="s">
        <v>82</v>
      </c>
      <c r="AV244" s="14" t="s">
        <v>130</v>
      </c>
      <c r="AW244" s="14" t="s">
        <v>34</v>
      </c>
      <c r="AX244" s="14" t="s">
        <v>80</v>
      </c>
      <c r="AY244" s="220" t="s">
        <v>129</v>
      </c>
    </row>
    <row r="245" spans="1:65" s="2" customFormat="1" ht="24.2" customHeight="1">
      <c r="A245" s="36"/>
      <c r="B245" s="37"/>
      <c r="C245" s="243" t="s">
        <v>365</v>
      </c>
      <c r="D245" s="243" t="s">
        <v>237</v>
      </c>
      <c r="E245" s="244" t="s">
        <v>366</v>
      </c>
      <c r="F245" s="245" t="s">
        <v>367</v>
      </c>
      <c r="G245" s="246" t="s">
        <v>135</v>
      </c>
      <c r="H245" s="247">
        <v>10.023</v>
      </c>
      <c r="I245" s="248"/>
      <c r="J245" s="249">
        <f>ROUND(I245*H245,2)</f>
        <v>0</v>
      </c>
      <c r="K245" s="245" t="s">
        <v>136</v>
      </c>
      <c r="L245" s="250"/>
      <c r="M245" s="251" t="s">
        <v>21</v>
      </c>
      <c r="N245" s="252" t="s">
        <v>44</v>
      </c>
      <c r="O245" s="66"/>
      <c r="P245" s="189">
        <f>O245*H245</f>
        <v>0</v>
      </c>
      <c r="Q245" s="189">
        <v>5.4000000000000003E-3</v>
      </c>
      <c r="R245" s="189">
        <f>Q245*H245</f>
        <v>5.4124200000000004E-2</v>
      </c>
      <c r="S245" s="189">
        <v>0</v>
      </c>
      <c r="T245" s="190">
        <f>S245*H245</f>
        <v>0</v>
      </c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R245" s="191" t="s">
        <v>319</v>
      </c>
      <c r="AT245" s="191" t="s">
        <v>237</v>
      </c>
      <c r="AU245" s="191" t="s">
        <v>82</v>
      </c>
      <c r="AY245" s="19" t="s">
        <v>129</v>
      </c>
      <c r="BE245" s="192">
        <f>IF(N245="základní",J245,0)</f>
        <v>0</v>
      </c>
      <c r="BF245" s="192">
        <f>IF(N245="snížená",J245,0)</f>
        <v>0</v>
      </c>
      <c r="BG245" s="192">
        <f>IF(N245="zákl. přenesená",J245,0)</f>
        <v>0</v>
      </c>
      <c r="BH245" s="192">
        <f>IF(N245="sníž. přenesená",J245,0)</f>
        <v>0</v>
      </c>
      <c r="BI245" s="192">
        <f>IF(N245="nulová",J245,0)</f>
        <v>0</v>
      </c>
      <c r="BJ245" s="19" t="s">
        <v>80</v>
      </c>
      <c r="BK245" s="192">
        <f>ROUND(I245*H245,2)</f>
        <v>0</v>
      </c>
      <c r="BL245" s="19" t="s">
        <v>236</v>
      </c>
      <c r="BM245" s="191" t="s">
        <v>368</v>
      </c>
    </row>
    <row r="246" spans="1:65" s="13" customFormat="1" ht="11.25">
      <c r="B246" s="198"/>
      <c r="C246" s="199"/>
      <c r="D246" s="200" t="s">
        <v>141</v>
      </c>
      <c r="E246" s="199"/>
      <c r="F246" s="202" t="s">
        <v>369</v>
      </c>
      <c r="G246" s="199"/>
      <c r="H246" s="203">
        <v>10.023</v>
      </c>
      <c r="I246" s="204"/>
      <c r="J246" s="199"/>
      <c r="K246" s="199"/>
      <c r="L246" s="205"/>
      <c r="M246" s="206"/>
      <c r="N246" s="207"/>
      <c r="O246" s="207"/>
      <c r="P246" s="207"/>
      <c r="Q246" s="207"/>
      <c r="R246" s="207"/>
      <c r="S246" s="207"/>
      <c r="T246" s="208"/>
      <c r="AT246" s="209" t="s">
        <v>141</v>
      </c>
      <c r="AU246" s="209" t="s">
        <v>82</v>
      </c>
      <c r="AV246" s="13" t="s">
        <v>82</v>
      </c>
      <c r="AW246" s="13" t="s">
        <v>4</v>
      </c>
      <c r="AX246" s="13" t="s">
        <v>80</v>
      </c>
      <c r="AY246" s="209" t="s">
        <v>129</v>
      </c>
    </row>
    <row r="247" spans="1:65" s="2" customFormat="1" ht="24.2" customHeight="1">
      <c r="A247" s="36"/>
      <c r="B247" s="37"/>
      <c r="C247" s="180" t="s">
        <v>370</v>
      </c>
      <c r="D247" s="180" t="s">
        <v>132</v>
      </c>
      <c r="E247" s="181" t="s">
        <v>371</v>
      </c>
      <c r="F247" s="182" t="s">
        <v>372</v>
      </c>
      <c r="G247" s="183" t="s">
        <v>135</v>
      </c>
      <c r="H247" s="184">
        <v>459</v>
      </c>
      <c r="I247" s="185"/>
      <c r="J247" s="186">
        <f>ROUND(I247*H247,2)</f>
        <v>0</v>
      </c>
      <c r="K247" s="182" t="s">
        <v>136</v>
      </c>
      <c r="L247" s="41"/>
      <c r="M247" s="187" t="s">
        <v>21</v>
      </c>
      <c r="N247" s="188" t="s">
        <v>44</v>
      </c>
      <c r="O247" s="66"/>
      <c r="P247" s="189">
        <f>O247*H247</f>
        <v>0</v>
      </c>
      <c r="Q247" s="189">
        <v>0</v>
      </c>
      <c r="R247" s="189">
        <f>Q247*H247</f>
        <v>0</v>
      </c>
      <c r="S247" s="189">
        <v>0</v>
      </c>
      <c r="T247" s="190">
        <f>S247*H247</f>
        <v>0</v>
      </c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R247" s="191" t="s">
        <v>236</v>
      </c>
      <c r="AT247" s="191" t="s">
        <v>132</v>
      </c>
      <c r="AU247" s="191" t="s">
        <v>82</v>
      </c>
      <c r="AY247" s="19" t="s">
        <v>129</v>
      </c>
      <c r="BE247" s="192">
        <f>IF(N247="základní",J247,0)</f>
        <v>0</v>
      </c>
      <c r="BF247" s="192">
        <f>IF(N247="snížená",J247,0)</f>
        <v>0</v>
      </c>
      <c r="BG247" s="192">
        <f>IF(N247="zákl. přenesená",J247,0)</f>
        <v>0</v>
      </c>
      <c r="BH247" s="192">
        <f>IF(N247="sníž. přenesená",J247,0)</f>
        <v>0</v>
      </c>
      <c r="BI247" s="192">
        <f>IF(N247="nulová",J247,0)</f>
        <v>0</v>
      </c>
      <c r="BJ247" s="19" t="s">
        <v>80</v>
      </c>
      <c r="BK247" s="192">
        <f>ROUND(I247*H247,2)</f>
        <v>0</v>
      </c>
      <c r="BL247" s="19" t="s">
        <v>236</v>
      </c>
      <c r="BM247" s="191" t="s">
        <v>373</v>
      </c>
    </row>
    <row r="248" spans="1:65" s="2" customFormat="1" ht="11.25">
      <c r="A248" s="36"/>
      <c r="B248" s="37"/>
      <c r="C248" s="38"/>
      <c r="D248" s="193" t="s">
        <v>139</v>
      </c>
      <c r="E248" s="38"/>
      <c r="F248" s="194" t="s">
        <v>374</v>
      </c>
      <c r="G248" s="38"/>
      <c r="H248" s="38"/>
      <c r="I248" s="195"/>
      <c r="J248" s="38"/>
      <c r="K248" s="38"/>
      <c r="L248" s="41"/>
      <c r="M248" s="196"/>
      <c r="N248" s="197"/>
      <c r="O248" s="66"/>
      <c r="P248" s="66"/>
      <c r="Q248" s="66"/>
      <c r="R248" s="66"/>
      <c r="S248" s="66"/>
      <c r="T248" s="67"/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T248" s="19" t="s">
        <v>139</v>
      </c>
      <c r="AU248" s="19" t="s">
        <v>82</v>
      </c>
    </row>
    <row r="249" spans="1:65" s="13" customFormat="1" ht="11.25">
      <c r="B249" s="198"/>
      <c r="C249" s="199"/>
      <c r="D249" s="200" t="s">
        <v>141</v>
      </c>
      <c r="E249" s="201" t="s">
        <v>21</v>
      </c>
      <c r="F249" s="202" t="s">
        <v>375</v>
      </c>
      <c r="G249" s="199"/>
      <c r="H249" s="203">
        <v>459</v>
      </c>
      <c r="I249" s="204"/>
      <c r="J249" s="199"/>
      <c r="K249" s="199"/>
      <c r="L249" s="205"/>
      <c r="M249" s="206"/>
      <c r="N249" s="207"/>
      <c r="O249" s="207"/>
      <c r="P249" s="207"/>
      <c r="Q249" s="207"/>
      <c r="R249" s="207"/>
      <c r="S249" s="207"/>
      <c r="T249" s="208"/>
      <c r="AT249" s="209" t="s">
        <v>141</v>
      </c>
      <c r="AU249" s="209" t="s">
        <v>82</v>
      </c>
      <c r="AV249" s="13" t="s">
        <v>82</v>
      </c>
      <c r="AW249" s="13" t="s">
        <v>34</v>
      </c>
      <c r="AX249" s="13" t="s">
        <v>73</v>
      </c>
      <c r="AY249" s="209" t="s">
        <v>129</v>
      </c>
    </row>
    <row r="250" spans="1:65" s="14" customFormat="1" ht="11.25">
      <c r="B250" s="210"/>
      <c r="C250" s="211"/>
      <c r="D250" s="200" t="s">
        <v>141</v>
      </c>
      <c r="E250" s="212" t="s">
        <v>21</v>
      </c>
      <c r="F250" s="213" t="s">
        <v>143</v>
      </c>
      <c r="G250" s="211"/>
      <c r="H250" s="214">
        <v>459</v>
      </c>
      <c r="I250" s="215"/>
      <c r="J250" s="211"/>
      <c r="K250" s="211"/>
      <c r="L250" s="216"/>
      <c r="M250" s="217"/>
      <c r="N250" s="218"/>
      <c r="O250" s="218"/>
      <c r="P250" s="218"/>
      <c r="Q250" s="218"/>
      <c r="R250" s="218"/>
      <c r="S250" s="218"/>
      <c r="T250" s="219"/>
      <c r="AT250" s="220" t="s">
        <v>141</v>
      </c>
      <c r="AU250" s="220" t="s">
        <v>82</v>
      </c>
      <c r="AV250" s="14" t="s">
        <v>130</v>
      </c>
      <c r="AW250" s="14" t="s">
        <v>34</v>
      </c>
      <c r="AX250" s="14" t="s">
        <v>80</v>
      </c>
      <c r="AY250" s="220" t="s">
        <v>129</v>
      </c>
    </row>
    <row r="251" spans="1:65" s="2" customFormat="1" ht="21.75" customHeight="1">
      <c r="A251" s="36"/>
      <c r="B251" s="37"/>
      <c r="C251" s="243" t="s">
        <v>376</v>
      </c>
      <c r="D251" s="243" t="s">
        <v>237</v>
      </c>
      <c r="E251" s="244" t="s">
        <v>377</v>
      </c>
      <c r="F251" s="245" t="s">
        <v>378</v>
      </c>
      <c r="G251" s="246" t="s">
        <v>135</v>
      </c>
      <c r="H251" s="247">
        <v>534.96500000000003</v>
      </c>
      <c r="I251" s="248"/>
      <c r="J251" s="249">
        <f>ROUND(I251*H251,2)</f>
        <v>0</v>
      </c>
      <c r="K251" s="245" t="s">
        <v>136</v>
      </c>
      <c r="L251" s="250"/>
      <c r="M251" s="251" t="s">
        <v>21</v>
      </c>
      <c r="N251" s="252" t="s">
        <v>44</v>
      </c>
      <c r="O251" s="66"/>
      <c r="P251" s="189">
        <f>O251*H251</f>
        <v>0</v>
      </c>
      <c r="Q251" s="189">
        <v>2.2300000000000002E-3</v>
      </c>
      <c r="R251" s="189">
        <f>Q251*H251</f>
        <v>1.1929719500000002</v>
      </c>
      <c r="S251" s="189">
        <v>0</v>
      </c>
      <c r="T251" s="190">
        <f>S251*H251</f>
        <v>0</v>
      </c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R251" s="191" t="s">
        <v>319</v>
      </c>
      <c r="AT251" s="191" t="s">
        <v>237</v>
      </c>
      <c r="AU251" s="191" t="s">
        <v>82</v>
      </c>
      <c r="AY251" s="19" t="s">
        <v>129</v>
      </c>
      <c r="BE251" s="192">
        <f>IF(N251="základní",J251,0)</f>
        <v>0</v>
      </c>
      <c r="BF251" s="192">
        <f>IF(N251="snížená",J251,0)</f>
        <v>0</v>
      </c>
      <c r="BG251" s="192">
        <f>IF(N251="zákl. přenesená",J251,0)</f>
        <v>0</v>
      </c>
      <c r="BH251" s="192">
        <f>IF(N251="sníž. přenesená",J251,0)</f>
        <v>0</v>
      </c>
      <c r="BI251" s="192">
        <f>IF(N251="nulová",J251,0)</f>
        <v>0</v>
      </c>
      <c r="BJ251" s="19" t="s">
        <v>80</v>
      </c>
      <c r="BK251" s="192">
        <f>ROUND(I251*H251,2)</f>
        <v>0</v>
      </c>
      <c r="BL251" s="19" t="s">
        <v>236</v>
      </c>
      <c r="BM251" s="191" t="s">
        <v>379</v>
      </c>
    </row>
    <row r="252" spans="1:65" s="13" customFormat="1" ht="11.25">
      <c r="B252" s="198"/>
      <c r="C252" s="199"/>
      <c r="D252" s="200" t="s">
        <v>141</v>
      </c>
      <c r="E252" s="199"/>
      <c r="F252" s="202" t="s">
        <v>380</v>
      </c>
      <c r="G252" s="199"/>
      <c r="H252" s="203">
        <v>534.96500000000003</v>
      </c>
      <c r="I252" s="204"/>
      <c r="J252" s="199"/>
      <c r="K252" s="199"/>
      <c r="L252" s="205"/>
      <c r="M252" s="206"/>
      <c r="N252" s="207"/>
      <c r="O252" s="207"/>
      <c r="P252" s="207"/>
      <c r="Q252" s="207"/>
      <c r="R252" s="207"/>
      <c r="S252" s="207"/>
      <c r="T252" s="208"/>
      <c r="AT252" s="209" t="s">
        <v>141</v>
      </c>
      <c r="AU252" s="209" t="s">
        <v>82</v>
      </c>
      <c r="AV252" s="13" t="s">
        <v>82</v>
      </c>
      <c r="AW252" s="13" t="s">
        <v>4</v>
      </c>
      <c r="AX252" s="13" t="s">
        <v>80</v>
      </c>
      <c r="AY252" s="209" t="s">
        <v>129</v>
      </c>
    </row>
    <row r="253" spans="1:65" s="2" customFormat="1" ht="24.2" customHeight="1">
      <c r="A253" s="36"/>
      <c r="B253" s="37"/>
      <c r="C253" s="180" t="s">
        <v>381</v>
      </c>
      <c r="D253" s="180" t="s">
        <v>132</v>
      </c>
      <c r="E253" s="181" t="s">
        <v>382</v>
      </c>
      <c r="F253" s="182" t="s">
        <v>383</v>
      </c>
      <c r="G253" s="183" t="s">
        <v>135</v>
      </c>
      <c r="H253" s="184">
        <v>40.06</v>
      </c>
      <c r="I253" s="185"/>
      <c r="J253" s="186">
        <f>ROUND(I253*H253,2)</f>
        <v>0</v>
      </c>
      <c r="K253" s="182" t="s">
        <v>136</v>
      </c>
      <c r="L253" s="41"/>
      <c r="M253" s="187" t="s">
        <v>21</v>
      </c>
      <c r="N253" s="188" t="s">
        <v>44</v>
      </c>
      <c r="O253" s="66"/>
      <c r="P253" s="189">
        <f>O253*H253</f>
        <v>0</v>
      </c>
      <c r="Q253" s="189">
        <v>0</v>
      </c>
      <c r="R253" s="189">
        <f>Q253*H253</f>
        <v>0</v>
      </c>
      <c r="S253" s="189">
        <v>0</v>
      </c>
      <c r="T253" s="190">
        <f>S253*H253</f>
        <v>0</v>
      </c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R253" s="191" t="s">
        <v>236</v>
      </c>
      <c r="AT253" s="191" t="s">
        <v>132</v>
      </c>
      <c r="AU253" s="191" t="s">
        <v>82</v>
      </c>
      <c r="AY253" s="19" t="s">
        <v>129</v>
      </c>
      <c r="BE253" s="192">
        <f>IF(N253="základní",J253,0)</f>
        <v>0</v>
      </c>
      <c r="BF253" s="192">
        <f>IF(N253="snížená",J253,0)</f>
        <v>0</v>
      </c>
      <c r="BG253" s="192">
        <f>IF(N253="zákl. přenesená",J253,0)</f>
        <v>0</v>
      </c>
      <c r="BH253" s="192">
        <f>IF(N253="sníž. přenesená",J253,0)</f>
        <v>0</v>
      </c>
      <c r="BI253" s="192">
        <f>IF(N253="nulová",J253,0)</f>
        <v>0</v>
      </c>
      <c r="BJ253" s="19" t="s">
        <v>80</v>
      </c>
      <c r="BK253" s="192">
        <f>ROUND(I253*H253,2)</f>
        <v>0</v>
      </c>
      <c r="BL253" s="19" t="s">
        <v>236</v>
      </c>
      <c r="BM253" s="191" t="s">
        <v>384</v>
      </c>
    </row>
    <row r="254" spans="1:65" s="2" customFormat="1" ht="11.25">
      <c r="A254" s="36"/>
      <c r="B254" s="37"/>
      <c r="C254" s="38"/>
      <c r="D254" s="193" t="s">
        <v>139</v>
      </c>
      <c r="E254" s="38"/>
      <c r="F254" s="194" t="s">
        <v>385</v>
      </c>
      <c r="G254" s="38"/>
      <c r="H254" s="38"/>
      <c r="I254" s="195"/>
      <c r="J254" s="38"/>
      <c r="K254" s="38"/>
      <c r="L254" s="41"/>
      <c r="M254" s="196"/>
      <c r="N254" s="197"/>
      <c r="O254" s="66"/>
      <c r="P254" s="66"/>
      <c r="Q254" s="66"/>
      <c r="R254" s="66"/>
      <c r="S254" s="66"/>
      <c r="T254" s="67"/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T254" s="19" t="s">
        <v>139</v>
      </c>
      <c r="AU254" s="19" t="s">
        <v>82</v>
      </c>
    </row>
    <row r="255" spans="1:65" s="13" customFormat="1" ht="11.25">
      <c r="B255" s="198"/>
      <c r="C255" s="199"/>
      <c r="D255" s="200" t="s">
        <v>141</v>
      </c>
      <c r="E255" s="201" t="s">
        <v>21</v>
      </c>
      <c r="F255" s="202" t="s">
        <v>386</v>
      </c>
      <c r="G255" s="199"/>
      <c r="H255" s="203">
        <v>32.94</v>
      </c>
      <c r="I255" s="204"/>
      <c r="J255" s="199"/>
      <c r="K255" s="199"/>
      <c r="L255" s="205"/>
      <c r="M255" s="206"/>
      <c r="N255" s="207"/>
      <c r="O255" s="207"/>
      <c r="P255" s="207"/>
      <c r="Q255" s="207"/>
      <c r="R255" s="207"/>
      <c r="S255" s="207"/>
      <c r="T255" s="208"/>
      <c r="AT255" s="209" t="s">
        <v>141</v>
      </c>
      <c r="AU255" s="209" t="s">
        <v>82</v>
      </c>
      <c r="AV255" s="13" t="s">
        <v>82</v>
      </c>
      <c r="AW255" s="13" t="s">
        <v>34</v>
      </c>
      <c r="AX255" s="13" t="s">
        <v>73</v>
      </c>
      <c r="AY255" s="209" t="s">
        <v>129</v>
      </c>
    </row>
    <row r="256" spans="1:65" s="13" customFormat="1" ht="11.25">
      <c r="B256" s="198"/>
      <c r="C256" s="199"/>
      <c r="D256" s="200" t="s">
        <v>141</v>
      </c>
      <c r="E256" s="201" t="s">
        <v>21</v>
      </c>
      <c r="F256" s="202" t="s">
        <v>387</v>
      </c>
      <c r="G256" s="199"/>
      <c r="H256" s="203">
        <v>7.12</v>
      </c>
      <c r="I256" s="204"/>
      <c r="J256" s="199"/>
      <c r="K256" s="199"/>
      <c r="L256" s="205"/>
      <c r="M256" s="206"/>
      <c r="N256" s="207"/>
      <c r="O256" s="207"/>
      <c r="P256" s="207"/>
      <c r="Q256" s="207"/>
      <c r="R256" s="207"/>
      <c r="S256" s="207"/>
      <c r="T256" s="208"/>
      <c r="AT256" s="209" t="s">
        <v>141</v>
      </c>
      <c r="AU256" s="209" t="s">
        <v>82</v>
      </c>
      <c r="AV256" s="13" t="s">
        <v>82</v>
      </c>
      <c r="AW256" s="13" t="s">
        <v>34</v>
      </c>
      <c r="AX256" s="13" t="s">
        <v>73</v>
      </c>
      <c r="AY256" s="209" t="s">
        <v>129</v>
      </c>
    </row>
    <row r="257" spans="1:65" s="14" customFormat="1" ht="11.25">
      <c r="B257" s="210"/>
      <c r="C257" s="211"/>
      <c r="D257" s="200" t="s">
        <v>141</v>
      </c>
      <c r="E257" s="212" t="s">
        <v>21</v>
      </c>
      <c r="F257" s="213" t="s">
        <v>143</v>
      </c>
      <c r="G257" s="211"/>
      <c r="H257" s="214">
        <v>40.06</v>
      </c>
      <c r="I257" s="215"/>
      <c r="J257" s="211"/>
      <c r="K257" s="211"/>
      <c r="L257" s="216"/>
      <c r="M257" s="217"/>
      <c r="N257" s="218"/>
      <c r="O257" s="218"/>
      <c r="P257" s="218"/>
      <c r="Q257" s="218"/>
      <c r="R257" s="218"/>
      <c r="S257" s="218"/>
      <c r="T257" s="219"/>
      <c r="AT257" s="220" t="s">
        <v>141</v>
      </c>
      <c r="AU257" s="220" t="s">
        <v>82</v>
      </c>
      <c r="AV257" s="14" t="s">
        <v>130</v>
      </c>
      <c r="AW257" s="14" t="s">
        <v>34</v>
      </c>
      <c r="AX257" s="14" t="s">
        <v>80</v>
      </c>
      <c r="AY257" s="220" t="s">
        <v>129</v>
      </c>
    </row>
    <row r="258" spans="1:65" s="2" customFormat="1" ht="21.75" customHeight="1">
      <c r="A258" s="36"/>
      <c r="B258" s="37"/>
      <c r="C258" s="243" t="s">
        <v>388</v>
      </c>
      <c r="D258" s="243" t="s">
        <v>237</v>
      </c>
      <c r="E258" s="244" t="s">
        <v>377</v>
      </c>
      <c r="F258" s="245" t="s">
        <v>378</v>
      </c>
      <c r="G258" s="246" t="s">
        <v>135</v>
      </c>
      <c r="H258" s="247">
        <v>46.69</v>
      </c>
      <c r="I258" s="248"/>
      <c r="J258" s="249">
        <f>ROUND(I258*H258,2)</f>
        <v>0</v>
      </c>
      <c r="K258" s="245" t="s">
        <v>136</v>
      </c>
      <c r="L258" s="250"/>
      <c r="M258" s="251" t="s">
        <v>21</v>
      </c>
      <c r="N258" s="252" t="s">
        <v>44</v>
      </c>
      <c r="O258" s="66"/>
      <c r="P258" s="189">
        <f>O258*H258</f>
        <v>0</v>
      </c>
      <c r="Q258" s="189">
        <v>2.2300000000000002E-3</v>
      </c>
      <c r="R258" s="189">
        <f>Q258*H258</f>
        <v>0.10411870000000001</v>
      </c>
      <c r="S258" s="189">
        <v>0</v>
      </c>
      <c r="T258" s="190">
        <f>S258*H258</f>
        <v>0</v>
      </c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R258" s="191" t="s">
        <v>319</v>
      </c>
      <c r="AT258" s="191" t="s">
        <v>237</v>
      </c>
      <c r="AU258" s="191" t="s">
        <v>82</v>
      </c>
      <c r="AY258" s="19" t="s">
        <v>129</v>
      </c>
      <c r="BE258" s="192">
        <f>IF(N258="základní",J258,0)</f>
        <v>0</v>
      </c>
      <c r="BF258" s="192">
        <f>IF(N258="snížená",J258,0)</f>
        <v>0</v>
      </c>
      <c r="BG258" s="192">
        <f>IF(N258="zákl. přenesená",J258,0)</f>
        <v>0</v>
      </c>
      <c r="BH258" s="192">
        <f>IF(N258="sníž. přenesená",J258,0)</f>
        <v>0</v>
      </c>
      <c r="BI258" s="192">
        <f>IF(N258="nulová",J258,0)</f>
        <v>0</v>
      </c>
      <c r="BJ258" s="19" t="s">
        <v>80</v>
      </c>
      <c r="BK258" s="192">
        <f>ROUND(I258*H258,2)</f>
        <v>0</v>
      </c>
      <c r="BL258" s="19" t="s">
        <v>236</v>
      </c>
      <c r="BM258" s="191" t="s">
        <v>389</v>
      </c>
    </row>
    <row r="259" spans="1:65" s="13" customFormat="1" ht="11.25">
      <c r="B259" s="198"/>
      <c r="C259" s="199"/>
      <c r="D259" s="200" t="s">
        <v>141</v>
      </c>
      <c r="E259" s="199"/>
      <c r="F259" s="202" t="s">
        <v>390</v>
      </c>
      <c r="G259" s="199"/>
      <c r="H259" s="203">
        <v>46.69</v>
      </c>
      <c r="I259" s="204"/>
      <c r="J259" s="199"/>
      <c r="K259" s="199"/>
      <c r="L259" s="205"/>
      <c r="M259" s="206"/>
      <c r="N259" s="207"/>
      <c r="O259" s="207"/>
      <c r="P259" s="207"/>
      <c r="Q259" s="207"/>
      <c r="R259" s="207"/>
      <c r="S259" s="207"/>
      <c r="T259" s="208"/>
      <c r="AT259" s="209" t="s">
        <v>141</v>
      </c>
      <c r="AU259" s="209" t="s">
        <v>82</v>
      </c>
      <c r="AV259" s="13" t="s">
        <v>82</v>
      </c>
      <c r="AW259" s="13" t="s">
        <v>4</v>
      </c>
      <c r="AX259" s="13" t="s">
        <v>80</v>
      </c>
      <c r="AY259" s="209" t="s">
        <v>129</v>
      </c>
    </row>
    <row r="260" spans="1:65" s="2" customFormat="1" ht="24.2" customHeight="1">
      <c r="A260" s="36"/>
      <c r="B260" s="37"/>
      <c r="C260" s="180" t="s">
        <v>391</v>
      </c>
      <c r="D260" s="180" t="s">
        <v>132</v>
      </c>
      <c r="E260" s="181" t="s">
        <v>392</v>
      </c>
      <c r="F260" s="182" t="s">
        <v>393</v>
      </c>
      <c r="G260" s="183" t="s">
        <v>232</v>
      </c>
      <c r="H260" s="184">
        <v>176.8</v>
      </c>
      <c r="I260" s="185"/>
      <c r="J260" s="186">
        <f>ROUND(I260*H260,2)</f>
        <v>0</v>
      </c>
      <c r="K260" s="182" t="s">
        <v>136</v>
      </c>
      <c r="L260" s="41"/>
      <c r="M260" s="187" t="s">
        <v>21</v>
      </c>
      <c r="N260" s="188" t="s">
        <v>44</v>
      </c>
      <c r="O260" s="66"/>
      <c r="P260" s="189">
        <f>O260*H260</f>
        <v>0</v>
      </c>
      <c r="Q260" s="189">
        <v>5.9999999999999995E-4</v>
      </c>
      <c r="R260" s="189">
        <f>Q260*H260</f>
        <v>0.10607999999999999</v>
      </c>
      <c r="S260" s="189">
        <v>0</v>
      </c>
      <c r="T260" s="190">
        <f>S260*H260</f>
        <v>0</v>
      </c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R260" s="191" t="s">
        <v>236</v>
      </c>
      <c r="AT260" s="191" t="s">
        <v>132</v>
      </c>
      <c r="AU260" s="191" t="s">
        <v>82</v>
      </c>
      <c r="AY260" s="19" t="s">
        <v>129</v>
      </c>
      <c r="BE260" s="192">
        <f>IF(N260="základní",J260,0)</f>
        <v>0</v>
      </c>
      <c r="BF260" s="192">
        <f>IF(N260="snížená",J260,0)</f>
        <v>0</v>
      </c>
      <c r="BG260" s="192">
        <f>IF(N260="zákl. přenesená",J260,0)</f>
        <v>0</v>
      </c>
      <c r="BH260" s="192">
        <f>IF(N260="sníž. přenesená",J260,0)</f>
        <v>0</v>
      </c>
      <c r="BI260" s="192">
        <f>IF(N260="nulová",J260,0)</f>
        <v>0</v>
      </c>
      <c r="BJ260" s="19" t="s">
        <v>80</v>
      </c>
      <c r="BK260" s="192">
        <f>ROUND(I260*H260,2)</f>
        <v>0</v>
      </c>
      <c r="BL260" s="19" t="s">
        <v>236</v>
      </c>
      <c r="BM260" s="191" t="s">
        <v>394</v>
      </c>
    </row>
    <row r="261" spans="1:65" s="2" customFormat="1" ht="11.25">
      <c r="A261" s="36"/>
      <c r="B261" s="37"/>
      <c r="C261" s="38"/>
      <c r="D261" s="193" t="s">
        <v>139</v>
      </c>
      <c r="E261" s="38"/>
      <c r="F261" s="194" t="s">
        <v>395</v>
      </c>
      <c r="G261" s="38"/>
      <c r="H261" s="38"/>
      <c r="I261" s="195"/>
      <c r="J261" s="38"/>
      <c r="K261" s="38"/>
      <c r="L261" s="41"/>
      <c r="M261" s="196"/>
      <c r="N261" s="197"/>
      <c r="O261" s="66"/>
      <c r="P261" s="66"/>
      <c r="Q261" s="66"/>
      <c r="R261" s="66"/>
      <c r="S261" s="66"/>
      <c r="T261" s="67"/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T261" s="19" t="s">
        <v>139</v>
      </c>
      <c r="AU261" s="19" t="s">
        <v>82</v>
      </c>
    </row>
    <row r="262" spans="1:65" s="15" customFormat="1" ht="11.25">
      <c r="B262" s="222"/>
      <c r="C262" s="223"/>
      <c r="D262" s="200" t="s">
        <v>141</v>
      </c>
      <c r="E262" s="224" t="s">
        <v>21</v>
      </c>
      <c r="F262" s="225" t="s">
        <v>396</v>
      </c>
      <c r="G262" s="223"/>
      <c r="H262" s="224" t="s">
        <v>21</v>
      </c>
      <c r="I262" s="226"/>
      <c r="J262" s="223"/>
      <c r="K262" s="223"/>
      <c r="L262" s="227"/>
      <c r="M262" s="228"/>
      <c r="N262" s="229"/>
      <c r="O262" s="229"/>
      <c r="P262" s="229"/>
      <c r="Q262" s="229"/>
      <c r="R262" s="229"/>
      <c r="S262" s="229"/>
      <c r="T262" s="230"/>
      <c r="AT262" s="231" t="s">
        <v>141</v>
      </c>
      <c r="AU262" s="231" t="s">
        <v>82</v>
      </c>
      <c r="AV262" s="15" t="s">
        <v>80</v>
      </c>
      <c r="AW262" s="15" t="s">
        <v>34</v>
      </c>
      <c r="AX262" s="15" t="s">
        <v>73</v>
      </c>
      <c r="AY262" s="231" t="s">
        <v>129</v>
      </c>
    </row>
    <row r="263" spans="1:65" s="13" customFormat="1" ht="11.25">
      <c r="B263" s="198"/>
      <c r="C263" s="199"/>
      <c r="D263" s="200" t="s">
        <v>141</v>
      </c>
      <c r="E263" s="201" t="s">
        <v>21</v>
      </c>
      <c r="F263" s="202" t="s">
        <v>397</v>
      </c>
      <c r="G263" s="199"/>
      <c r="H263" s="203">
        <v>88</v>
      </c>
      <c r="I263" s="204"/>
      <c r="J263" s="199"/>
      <c r="K263" s="199"/>
      <c r="L263" s="205"/>
      <c r="M263" s="206"/>
      <c r="N263" s="207"/>
      <c r="O263" s="207"/>
      <c r="P263" s="207"/>
      <c r="Q263" s="207"/>
      <c r="R263" s="207"/>
      <c r="S263" s="207"/>
      <c r="T263" s="208"/>
      <c r="AT263" s="209" t="s">
        <v>141</v>
      </c>
      <c r="AU263" s="209" t="s">
        <v>82</v>
      </c>
      <c r="AV263" s="13" t="s">
        <v>82</v>
      </c>
      <c r="AW263" s="13" t="s">
        <v>34</v>
      </c>
      <c r="AX263" s="13" t="s">
        <v>73</v>
      </c>
      <c r="AY263" s="209" t="s">
        <v>129</v>
      </c>
    </row>
    <row r="264" spans="1:65" s="13" customFormat="1" ht="11.25">
      <c r="B264" s="198"/>
      <c r="C264" s="199"/>
      <c r="D264" s="200" t="s">
        <v>141</v>
      </c>
      <c r="E264" s="201" t="s">
        <v>21</v>
      </c>
      <c r="F264" s="202" t="s">
        <v>398</v>
      </c>
      <c r="G264" s="199"/>
      <c r="H264" s="203">
        <v>88.8</v>
      </c>
      <c r="I264" s="204"/>
      <c r="J264" s="199"/>
      <c r="K264" s="199"/>
      <c r="L264" s="205"/>
      <c r="M264" s="206"/>
      <c r="N264" s="207"/>
      <c r="O264" s="207"/>
      <c r="P264" s="207"/>
      <c r="Q264" s="207"/>
      <c r="R264" s="207"/>
      <c r="S264" s="207"/>
      <c r="T264" s="208"/>
      <c r="AT264" s="209" t="s">
        <v>141</v>
      </c>
      <c r="AU264" s="209" t="s">
        <v>82</v>
      </c>
      <c r="AV264" s="13" t="s">
        <v>82</v>
      </c>
      <c r="AW264" s="13" t="s">
        <v>34</v>
      </c>
      <c r="AX264" s="13" t="s">
        <v>73</v>
      </c>
      <c r="AY264" s="209" t="s">
        <v>129</v>
      </c>
    </row>
    <row r="265" spans="1:65" s="14" customFormat="1" ht="11.25">
      <c r="B265" s="210"/>
      <c r="C265" s="211"/>
      <c r="D265" s="200" t="s">
        <v>141</v>
      </c>
      <c r="E265" s="212" t="s">
        <v>21</v>
      </c>
      <c r="F265" s="213" t="s">
        <v>143</v>
      </c>
      <c r="G265" s="211"/>
      <c r="H265" s="214">
        <v>176.8</v>
      </c>
      <c r="I265" s="215"/>
      <c r="J265" s="211"/>
      <c r="K265" s="211"/>
      <c r="L265" s="216"/>
      <c r="M265" s="217"/>
      <c r="N265" s="218"/>
      <c r="O265" s="218"/>
      <c r="P265" s="218"/>
      <c r="Q265" s="218"/>
      <c r="R265" s="218"/>
      <c r="S265" s="218"/>
      <c r="T265" s="219"/>
      <c r="AT265" s="220" t="s">
        <v>141</v>
      </c>
      <c r="AU265" s="220" t="s">
        <v>82</v>
      </c>
      <c r="AV265" s="14" t="s">
        <v>130</v>
      </c>
      <c r="AW265" s="14" t="s">
        <v>34</v>
      </c>
      <c r="AX265" s="14" t="s">
        <v>80</v>
      </c>
      <c r="AY265" s="220" t="s">
        <v>129</v>
      </c>
    </row>
    <row r="266" spans="1:65" s="2" customFormat="1" ht="24.2" customHeight="1">
      <c r="A266" s="36"/>
      <c r="B266" s="37"/>
      <c r="C266" s="180" t="s">
        <v>399</v>
      </c>
      <c r="D266" s="180" t="s">
        <v>132</v>
      </c>
      <c r="E266" s="181" t="s">
        <v>400</v>
      </c>
      <c r="F266" s="182" t="s">
        <v>401</v>
      </c>
      <c r="G266" s="183" t="s">
        <v>232</v>
      </c>
      <c r="H266" s="184">
        <v>88</v>
      </c>
      <c r="I266" s="185"/>
      <c r="J266" s="186">
        <f>ROUND(I266*H266,2)</f>
        <v>0</v>
      </c>
      <c r="K266" s="182" t="s">
        <v>136</v>
      </c>
      <c r="L266" s="41"/>
      <c r="M266" s="187" t="s">
        <v>21</v>
      </c>
      <c r="N266" s="188" t="s">
        <v>44</v>
      </c>
      <c r="O266" s="66"/>
      <c r="P266" s="189">
        <f>O266*H266</f>
        <v>0</v>
      </c>
      <c r="Q266" s="189">
        <v>5.9999999999999995E-4</v>
      </c>
      <c r="R266" s="189">
        <f>Q266*H266</f>
        <v>5.2799999999999993E-2</v>
      </c>
      <c r="S266" s="189">
        <v>0</v>
      </c>
      <c r="T266" s="190">
        <f>S266*H266</f>
        <v>0</v>
      </c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R266" s="191" t="s">
        <v>236</v>
      </c>
      <c r="AT266" s="191" t="s">
        <v>132</v>
      </c>
      <c r="AU266" s="191" t="s">
        <v>82</v>
      </c>
      <c r="AY266" s="19" t="s">
        <v>129</v>
      </c>
      <c r="BE266" s="192">
        <f>IF(N266="základní",J266,0)</f>
        <v>0</v>
      </c>
      <c r="BF266" s="192">
        <f>IF(N266="snížená",J266,0)</f>
        <v>0</v>
      </c>
      <c r="BG266" s="192">
        <f>IF(N266="zákl. přenesená",J266,0)</f>
        <v>0</v>
      </c>
      <c r="BH266" s="192">
        <f>IF(N266="sníž. přenesená",J266,0)</f>
        <v>0</v>
      </c>
      <c r="BI266" s="192">
        <f>IF(N266="nulová",J266,0)</f>
        <v>0</v>
      </c>
      <c r="BJ266" s="19" t="s">
        <v>80</v>
      </c>
      <c r="BK266" s="192">
        <f>ROUND(I266*H266,2)</f>
        <v>0</v>
      </c>
      <c r="BL266" s="19" t="s">
        <v>236</v>
      </c>
      <c r="BM266" s="191" t="s">
        <v>402</v>
      </c>
    </row>
    <row r="267" spans="1:65" s="2" customFormat="1" ht="11.25">
      <c r="A267" s="36"/>
      <c r="B267" s="37"/>
      <c r="C267" s="38"/>
      <c r="D267" s="193" t="s">
        <v>139</v>
      </c>
      <c r="E267" s="38"/>
      <c r="F267" s="194" t="s">
        <v>403</v>
      </c>
      <c r="G267" s="38"/>
      <c r="H267" s="38"/>
      <c r="I267" s="195"/>
      <c r="J267" s="38"/>
      <c r="K267" s="38"/>
      <c r="L267" s="41"/>
      <c r="M267" s="196"/>
      <c r="N267" s="197"/>
      <c r="O267" s="66"/>
      <c r="P267" s="66"/>
      <c r="Q267" s="66"/>
      <c r="R267" s="66"/>
      <c r="S267" s="66"/>
      <c r="T267" s="67"/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T267" s="19" t="s">
        <v>139</v>
      </c>
      <c r="AU267" s="19" t="s">
        <v>82</v>
      </c>
    </row>
    <row r="268" spans="1:65" s="13" customFormat="1" ht="11.25">
      <c r="B268" s="198"/>
      <c r="C268" s="199"/>
      <c r="D268" s="200" t="s">
        <v>141</v>
      </c>
      <c r="E268" s="201" t="s">
        <v>21</v>
      </c>
      <c r="F268" s="202" t="s">
        <v>404</v>
      </c>
      <c r="G268" s="199"/>
      <c r="H268" s="203">
        <v>88</v>
      </c>
      <c r="I268" s="204"/>
      <c r="J268" s="199"/>
      <c r="K268" s="199"/>
      <c r="L268" s="205"/>
      <c r="M268" s="206"/>
      <c r="N268" s="207"/>
      <c r="O268" s="207"/>
      <c r="P268" s="207"/>
      <c r="Q268" s="207"/>
      <c r="R268" s="207"/>
      <c r="S268" s="207"/>
      <c r="T268" s="208"/>
      <c r="AT268" s="209" t="s">
        <v>141</v>
      </c>
      <c r="AU268" s="209" t="s">
        <v>82</v>
      </c>
      <c r="AV268" s="13" t="s">
        <v>82</v>
      </c>
      <c r="AW268" s="13" t="s">
        <v>34</v>
      </c>
      <c r="AX268" s="13" t="s">
        <v>73</v>
      </c>
      <c r="AY268" s="209" t="s">
        <v>129</v>
      </c>
    </row>
    <row r="269" spans="1:65" s="14" customFormat="1" ht="11.25">
      <c r="B269" s="210"/>
      <c r="C269" s="211"/>
      <c r="D269" s="200" t="s">
        <v>141</v>
      </c>
      <c r="E269" s="212" t="s">
        <v>21</v>
      </c>
      <c r="F269" s="213" t="s">
        <v>143</v>
      </c>
      <c r="G269" s="211"/>
      <c r="H269" s="214">
        <v>88</v>
      </c>
      <c r="I269" s="215"/>
      <c r="J269" s="211"/>
      <c r="K269" s="211"/>
      <c r="L269" s="216"/>
      <c r="M269" s="217"/>
      <c r="N269" s="218"/>
      <c r="O269" s="218"/>
      <c r="P269" s="218"/>
      <c r="Q269" s="218"/>
      <c r="R269" s="218"/>
      <c r="S269" s="218"/>
      <c r="T269" s="219"/>
      <c r="AT269" s="220" t="s">
        <v>141</v>
      </c>
      <c r="AU269" s="220" t="s">
        <v>82</v>
      </c>
      <c r="AV269" s="14" t="s">
        <v>130</v>
      </c>
      <c r="AW269" s="14" t="s">
        <v>34</v>
      </c>
      <c r="AX269" s="14" t="s">
        <v>80</v>
      </c>
      <c r="AY269" s="220" t="s">
        <v>129</v>
      </c>
    </row>
    <row r="270" spans="1:65" s="2" customFormat="1" ht="21.75" customHeight="1">
      <c r="A270" s="36"/>
      <c r="B270" s="37"/>
      <c r="C270" s="180" t="s">
        <v>405</v>
      </c>
      <c r="D270" s="180" t="s">
        <v>132</v>
      </c>
      <c r="E270" s="181" t="s">
        <v>406</v>
      </c>
      <c r="F270" s="182" t="s">
        <v>407</v>
      </c>
      <c r="G270" s="183" t="s">
        <v>232</v>
      </c>
      <c r="H270" s="184">
        <v>91</v>
      </c>
      <c r="I270" s="185"/>
      <c r="J270" s="186">
        <f>ROUND(I270*H270,2)</f>
        <v>0</v>
      </c>
      <c r="K270" s="182" t="s">
        <v>136</v>
      </c>
      <c r="L270" s="41"/>
      <c r="M270" s="187" t="s">
        <v>21</v>
      </c>
      <c r="N270" s="188" t="s">
        <v>44</v>
      </c>
      <c r="O270" s="66"/>
      <c r="P270" s="189">
        <f>O270*H270</f>
        <v>0</v>
      </c>
      <c r="Q270" s="189">
        <v>1.6199999999999999E-3</v>
      </c>
      <c r="R270" s="189">
        <f>Q270*H270</f>
        <v>0.14742</v>
      </c>
      <c r="S270" s="189">
        <v>0</v>
      </c>
      <c r="T270" s="190">
        <f>S270*H270</f>
        <v>0</v>
      </c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R270" s="191" t="s">
        <v>236</v>
      </c>
      <c r="AT270" s="191" t="s">
        <v>132</v>
      </c>
      <c r="AU270" s="191" t="s">
        <v>82</v>
      </c>
      <c r="AY270" s="19" t="s">
        <v>129</v>
      </c>
      <c r="BE270" s="192">
        <f>IF(N270="základní",J270,0)</f>
        <v>0</v>
      </c>
      <c r="BF270" s="192">
        <f>IF(N270="snížená",J270,0)</f>
        <v>0</v>
      </c>
      <c r="BG270" s="192">
        <f>IF(N270="zákl. přenesená",J270,0)</f>
        <v>0</v>
      </c>
      <c r="BH270" s="192">
        <f>IF(N270="sníž. přenesená",J270,0)</f>
        <v>0</v>
      </c>
      <c r="BI270" s="192">
        <f>IF(N270="nulová",J270,0)</f>
        <v>0</v>
      </c>
      <c r="BJ270" s="19" t="s">
        <v>80</v>
      </c>
      <c r="BK270" s="192">
        <f>ROUND(I270*H270,2)</f>
        <v>0</v>
      </c>
      <c r="BL270" s="19" t="s">
        <v>236</v>
      </c>
      <c r="BM270" s="191" t="s">
        <v>408</v>
      </c>
    </row>
    <row r="271" spans="1:65" s="2" customFormat="1" ht="11.25">
      <c r="A271" s="36"/>
      <c r="B271" s="37"/>
      <c r="C271" s="38"/>
      <c r="D271" s="193" t="s">
        <v>139</v>
      </c>
      <c r="E271" s="38"/>
      <c r="F271" s="194" t="s">
        <v>409</v>
      </c>
      <c r="G271" s="38"/>
      <c r="H271" s="38"/>
      <c r="I271" s="195"/>
      <c r="J271" s="38"/>
      <c r="K271" s="38"/>
      <c r="L271" s="41"/>
      <c r="M271" s="196"/>
      <c r="N271" s="197"/>
      <c r="O271" s="66"/>
      <c r="P271" s="66"/>
      <c r="Q271" s="66"/>
      <c r="R271" s="66"/>
      <c r="S271" s="66"/>
      <c r="T271" s="67"/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T271" s="19" t="s">
        <v>139</v>
      </c>
      <c r="AU271" s="19" t="s">
        <v>82</v>
      </c>
    </row>
    <row r="272" spans="1:65" s="13" customFormat="1" ht="11.25">
      <c r="B272" s="198"/>
      <c r="C272" s="199"/>
      <c r="D272" s="200" t="s">
        <v>141</v>
      </c>
      <c r="E272" s="201" t="s">
        <v>21</v>
      </c>
      <c r="F272" s="202" t="s">
        <v>410</v>
      </c>
      <c r="G272" s="199"/>
      <c r="H272" s="203">
        <v>91</v>
      </c>
      <c r="I272" s="204"/>
      <c r="J272" s="199"/>
      <c r="K272" s="199"/>
      <c r="L272" s="205"/>
      <c r="M272" s="206"/>
      <c r="N272" s="207"/>
      <c r="O272" s="207"/>
      <c r="P272" s="207"/>
      <c r="Q272" s="207"/>
      <c r="R272" s="207"/>
      <c r="S272" s="207"/>
      <c r="T272" s="208"/>
      <c r="AT272" s="209" t="s">
        <v>141</v>
      </c>
      <c r="AU272" s="209" t="s">
        <v>82</v>
      </c>
      <c r="AV272" s="13" t="s">
        <v>82</v>
      </c>
      <c r="AW272" s="13" t="s">
        <v>34</v>
      </c>
      <c r="AX272" s="13" t="s">
        <v>73</v>
      </c>
      <c r="AY272" s="209" t="s">
        <v>129</v>
      </c>
    </row>
    <row r="273" spans="1:65" s="14" customFormat="1" ht="11.25">
      <c r="B273" s="210"/>
      <c r="C273" s="211"/>
      <c r="D273" s="200" t="s">
        <v>141</v>
      </c>
      <c r="E273" s="212" t="s">
        <v>21</v>
      </c>
      <c r="F273" s="213" t="s">
        <v>143</v>
      </c>
      <c r="G273" s="211"/>
      <c r="H273" s="214">
        <v>91</v>
      </c>
      <c r="I273" s="215"/>
      <c r="J273" s="211"/>
      <c r="K273" s="211"/>
      <c r="L273" s="216"/>
      <c r="M273" s="217"/>
      <c r="N273" s="218"/>
      <c r="O273" s="218"/>
      <c r="P273" s="218"/>
      <c r="Q273" s="218"/>
      <c r="R273" s="218"/>
      <c r="S273" s="218"/>
      <c r="T273" s="219"/>
      <c r="AT273" s="220" t="s">
        <v>141</v>
      </c>
      <c r="AU273" s="220" t="s">
        <v>82</v>
      </c>
      <c r="AV273" s="14" t="s">
        <v>130</v>
      </c>
      <c r="AW273" s="14" t="s">
        <v>34</v>
      </c>
      <c r="AX273" s="14" t="s">
        <v>80</v>
      </c>
      <c r="AY273" s="220" t="s">
        <v>129</v>
      </c>
    </row>
    <row r="274" spans="1:65" s="2" customFormat="1" ht="21.75" customHeight="1">
      <c r="A274" s="36"/>
      <c r="B274" s="37"/>
      <c r="C274" s="180" t="s">
        <v>411</v>
      </c>
      <c r="D274" s="180" t="s">
        <v>132</v>
      </c>
      <c r="E274" s="181" t="s">
        <v>412</v>
      </c>
      <c r="F274" s="182" t="s">
        <v>413</v>
      </c>
      <c r="G274" s="183" t="s">
        <v>232</v>
      </c>
      <c r="H274" s="184">
        <v>21.2</v>
      </c>
      <c r="I274" s="185"/>
      <c r="J274" s="186">
        <f>ROUND(I274*H274,2)</f>
        <v>0</v>
      </c>
      <c r="K274" s="182" t="s">
        <v>136</v>
      </c>
      <c r="L274" s="41"/>
      <c r="M274" s="187" t="s">
        <v>21</v>
      </c>
      <c r="N274" s="188" t="s">
        <v>44</v>
      </c>
      <c r="O274" s="66"/>
      <c r="P274" s="189">
        <f>O274*H274</f>
        <v>0</v>
      </c>
      <c r="Q274" s="189">
        <v>3.8000000000000002E-4</v>
      </c>
      <c r="R274" s="189">
        <f>Q274*H274</f>
        <v>8.0560000000000007E-3</v>
      </c>
      <c r="S274" s="189">
        <v>0</v>
      </c>
      <c r="T274" s="190">
        <f>S274*H274</f>
        <v>0</v>
      </c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R274" s="191" t="s">
        <v>236</v>
      </c>
      <c r="AT274" s="191" t="s">
        <v>132</v>
      </c>
      <c r="AU274" s="191" t="s">
        <v>82</v>
      </c>
      <c r="AY274" s="19" t="s">
        <v>129</v>
      </c>
      <c r="BE274" s="192">
        <f>IF(N274="základní",J274,0)</f>
        <v>0</v>
      </c>
      <c r="BF274" s="192">
        <f>IF(N274="snížená",J274,0)</f>
        <v>0</v>
      </c>
      <c r="BG274" s="192">
        <f>IF(N274="zákl. přenesená",J274,0)</f>
        <v>0</v>
      </c>
      <c r="BH274" s="192">
        <f>IF(N274="sníž. přenesená",J274,0)</f>
        <v>0</v>
      </c>
      <c r="BI274" s="192">
        <f>IF(N274="nulová",J274,0)</f>
        <v>0</v>
      </c>
      <c r="BJ274" s="19" t="s">
        <v>80</v>
      </c>
      <c r="BK274" s="192">
        <f>ROUND(I274*H274,2)</f>
        <v>0</v>
      </c>
      <c r="BL274" s="19" t="s">
        <v>236</v>
      </c>
      <c r="BM274" s="191" t="s">
        <v>414</v>
      </c>
    </row>
    <row r="275" spans="1:65" s="2" customFormat="1" ht="11.25">
      <c r="A275" s="36"/>
      <c r="B275" s="37"/>
      <c r="C275" s="38"/>
      <c r="D275" s="193" t="s">
        <v>139</v>
      </c>
      <c r="E275" s="38"/>
      <c r="F275" s="194" t="s">
        <v>415</v>
      </c>
      <c r="G275" s="38"/>
      <c r="H275" s="38"/>
      <c r="I275" s="195"/>
      <c r="J275" s="38"/>
      <c r="K275" s="38"/>
      <c r="L275" s="41"/>
      <c r="M275" s="196"/>
      <c r="N275" s="197"/>
      <c r="O275" s="66"/>
      <c r="P275" s="66"/>
      <c r="Q275" s="66"/>
      <c r="R275" s="66"/>
      <c r="S275" s="66"/>
      <c r="T275" s="67"/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T275" s="19" t="s">
        <v>139</v>
      </c>
      <c r="AU275" s="19" t="s">
        <v>82</v>
      </c>
    </row>
    <row r="276" spans="1:65" s="13" customFormat="1" ht="11.25">
      <c r="B276" s="198"/>
      <c r="C276" s="199"/>
      <c r="D276" s="200" t="s">
        <v>141</v>
      </c>
      <c r="E276" s="201" t="s">
        <v>21</v>
      </c>
      <c r="F276" s="202" t="s">
        <v>416</v>
      </c>
      <c r="G276" s="199"/>
      <c r="H276" s="203">
        <v>18.2</v>
      </c>
      <c r="I276" s="204"/>
      <c r="J276" s="199"/>
      <c r="K276" s="199"/>
      <c r="L276" s="205"/>
      <c r="M276" s="206"/>
      <c r="N276" s="207"/>
      <c r="O276" s="207"/>
      <c r="P276" s="207"/>
      <c r="Q276" s="207"/>
      <c r="R276" s="207"/>
      <c r="S276" s="207"/>
      <c r="T276" s="208"/>
      <c r="AT276" s="209" t="s">
        <v>141</v>
      </c>
      <c r="AU276" s="209" t="s">
        <v>82</v>
      </c>
      <c r="AV276" s="13" t="s">
        <v>82</v>
      </c>
      <c r="AW276" s="13" t="s">
        <v>34</v>
      </c>
      <c r="AX276" s="13" t="s">
        <v>73</v>
      </c>
      <c r="AY276" s="209" t="s">
        <v>129</v>
      </c>
    </row>
    <row r="277" spans="1:65" s="13" customFormat="1" ht="11.25">
      <c r="B277" s="198"/>
      <c r="C277" s="199"/>
      <c r="D277" s="200" t="s">
        <v>141</v>
      </c>
      <c r="E277" s="201" t="s">
        <v>21</v>
      </c>
      <c r="F277" s="202" t="s">
        <v>417</v>
      </c>
      <c r="G277" s="199"/>
      <c r="H277" s="203">
        <v>3</v>
      </c>
      <c r="I277" s="204"/>
      <c r="J277" s="199"/>
      <c r="K277" s="199"/>
      <c r="L277" s="205"/>
      <c r="M277" s="206"/>
      <c r="N277" s="207"/>
      <c r="O277" s="207"/>
      <c r="P277" s="207"/>
      <c r="Q277" s="207"/>
      <c r="R277" s="207"/>
      <c r="S277" s="207"/>
      <c r="T277" s="208"/>
      <c r="AT277" s="209" t="s">
        <v>141</v>
      </c>
      <c r="AU277" s="209" t="s">
        <v>82</v>
      </c>
      <c r="AV277" s="13" t="s">
        <v>82</v>
      </c>
      <c r="AW277" s="13" t="s">
        <v>34</v>
      </c>
      <c r="AX277" s="13" t="s">
        <v>73</v>
      </c>
      <c r="AY277" s="209" t="s">
        <v>129</v>
      </c>
    </row>
    <row r="278" spans="1:65" s="14" customFormat="1" ht="11.25">
      <c r="B278" s="210"/>
      <c r="C278" s="211"/>
      <c r="D278" s="200" t="s">
        <v>141</v>
      </c>
      <c r="E278" s="212" t="s">
        <v>21</v>
      </c>
      <c r="F278" s="213" t="s">
        <v>143</v>
      </c>
      <c r="G278" s="211"/>
      <c r="H278" s="214">
        <v>21.2</v>
      </c>
      <c r="I278" s="215"/>
      <c r="J278" s="211"/>
      <c r="K278" s="211"/>
      <c r="L278" s="216"/>
      <c r="M278" s="217"/>
      <c r="N278" s="218"/>
      <c r="O278" s="218"/>
      <c r="P278" s="218"/>
      <c r="Q278" s="218"/>
      <c r="R278" s="218"/>
      <c r="S278" s="218"/>
      <c r="T278" s="219"/>
      <c r="AT278" s="220" t="s">
        <v>141</v>
      </c>
      <c r="AU278" s="220" t="s">
        <v>82</v>
      </c>
      <c r="AV278" s="14" t="s">
        <v>130</v>
      </c>
      <c r="AW278" s="14" t="s">
        <v>34</v>
      </c>
      <c r="AX278" s="14" t="s">
        <v>80</v>
      </c>
      <c r="AY278" s="220" t="s">
        <v>129</v>
      </c>
    </row>
    <row r="279" spans="1:65" s="2" customFormat="1" ht="21.75" customHeight="1">
      <c r="A279" s="36"/>
      <c r="B279" s="37"/>
      <c r="C279" s="180" t="s">
        <v>418</v>
      </c>
      <c r="D279" s="180" t="s">
        <v>132</v>
      </c>
      <c r="E279" s="181" t="s">
        <v>419</v>
      </c>
      <c r="F279" s="182" t="s">
        <v>420</v>
      </c>
      <c r="G279" s="183" t="s">
        <v>135</v>
      </c>
      <c r="H279" s="184">
        <v>459</v>
      </c>
      <c r="I279" s="185"/>
      <c r="J279" s="186">
        <f>ROUND(I279*H279,2)</f>
        <v>0</v>
      </c>
      <c r="K279" s="182" t="s">
        <v>136</v>
      </c>
      <c r="L279" s="41"/>
      <c r="M279" s="187" t="s">
        <v>21</v>
      </c>
      <c r="N279" s="188" t="s">
        <v>44</v>
      </c>
      <c r="O279" s="66"/>
      <c r="P279" s="189">
        <f>O279*H279</f>
        <v>0</v>
      </c>
      <c r="Q279" s="189">
        <v>0</v>
      </c>
      <c r="R279" s="189">
        <f>Q279*H279</f>
        <v>0</v>
      </c>
      <c r="S279" s="189">
        <v>0</v>
      </c>
      <c r="T279" s="190">
        <f>S279*H279</f>
        <v>0</v>
      </c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R279" s="191" t="s">
        <v>236</v>
      </c>
      <c r="AT279" s="191" t="s">
        <v>132</v>
      </c>
      <c r="AU279" s="191" t="s">
        <v>82</v>
      </c>
      <c r="AY279" s="19" t="s">
        <v>129</v>
      </c>
      <c r="BE279" s="192">
        <f>IF(N279="základní",J279,0)</f>
        <v>0</v>
      </c>
      <c r="BF279" s="192">
        <f>IF(N279="snížená",J279,0)</f>
        <v>0</v>
      </c>
      <c r="BG279" s="192">
        <f>IF(N279="zákl. přenesená",J279,0)</f>
        <v>0</v>
      </c>
      <c r="BH279" s="192">
        <f>IF(N279="sníž. přenesená",J279,0)</f>
        <v>0</v>
      </c>
      <c r="BI279" s="192">
        <f>IF(N279="nulová",J279,0)</f>
        <v>0</v>
      </c>
      <c r="BJ279" s="19" t="s">
        <v>80</v>
      </c>
      <c r="BK279" s="192">
        <f>ROUND(I279*H279,2)</f>
        <v>0</v>
      </c>
      <c r="BL279" s="19" t="s">
        <v>236</v>
      </c>
      <c r="BM279" s="191" t="s">
        <v>421</v>
      </c>
    </row>
    <row r="280" spans="1:65" s="2" customFormat="1" ht="11.25">
      <c r="A280" s="36"/>
      <c r="B280" s="37"/>
      <c r="C280" s="38"/>
      <c r="D280" s="193" t="s">
        <v>139</v>
      </c>
      <c r="E280" s="38"/>
      <c r="F280" s="194" t="s">
        <v>422</v>
      </c>
      <c r="G280" s="38"/>
      <c r="H280" s="38"/>
      <c r="I280" s="195"/>
      <c r="J280" s="38"/>
      <c r="K280" s="38"/>
      <c r="L280" s="41"/>
      <c r="M280" s="196"/>
      <c r="N280" s="197"/>
      <c r="O280" s="66"/>
      <c r="P280" s="66"/>
      <c r="Q280" s="66"/>
      <c r="R280" s="66"/>
      <c r="S280" s="66"/>
      <c r="T280" s="67"/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T280" s="19" t="s">
        <v>139</v>
      </c>
      <c r="AU280" s="19" t="s">
        <v>82</v>
      </c>
    </row>
    <row r="281" spans="1:65" s="15" customFormat="1" ht="11.25">
      <c r="B281" s="222"/>
      <c r="C281" s="223"/>
      <c r="D281" s="200" t="s">
        <v>141</v>
      </c>
      <c r="E281" s="224" t="s">
        <v>21</v>
      </c>
      <c r="F281" s="225" t="s">
        <v>423</v>
      </c>
      <c r="G281" s="223"/>
      <c r="H281" s="224" t="s">
        <v>21</v>
      </c>
      <c r="I281" s="226"/>
      <c r="J281" s="223"/>
      <c r="K281" s="223"/>
      <c r="L281" s="227"/>
      <c r="M281" s="228"/>
      <c r="N281" s="229"/>
      <c r="O281" s="229"/>
      <c r="P281" s="229"/>
      <c r="Q281" s="229"/>
      <c r="R281" s="229"/>
      <c r="S281" s="229"/>
      <c r="T281" s="230"/>
      <c r="AT281" s="231" t="s">
        <v>141</v>
      </c>
      <c r="AU281" s="231" t="s">
        <v>82</v>
      </c>
      <c r="AV281" s="15" t="s">
        <v>80</v>
      </c>
      <c r="AW281" s="15" t="s">
        <v>34</v>
      </c>
      <c r="AX281" s="15" t="s">
        <v>73</v>
      </c>
      <c r="AY281" s="231" t="s">
        <v>129</v>
      </c>
    </row>
    <row r="282" spans="1:65" s="13" customFormat="1" ht="11.25">
      <c r="B282" s="198"/>
      <c r="C282" s="199"/>
      <c r="D282" s="200" t="s">
        <v>141</v>
      </c>
      <c r="E282" s="201" t="s">
        <v>21</v>
      </c>
      <c r="F282" s="202" t="s">
        <v>375</v>
      </c>
      <c r="G282" s="199"/>
      <c r="H282" s="203">
        <v>459</v>
      </c>
      <c r="I282" s="204"/>
      <c r="J282" s="199"/>
      <c r="K282" s="199"/>
      <c r="L282" s="205"/>
      <c r="M282" s="206"/>
      <c r="N282" s="207"/>
      <c r="O282" s="207"/>
      <c r="P282" s="207"/>
      <c r="Q282" s="207"/>
      <c r="R282" s="207"/>
      <c r="S282" s="207"/>
      <c r="T282" s="208"/>
      <c r="AT282" s="209" t="s">
        <v>141</v>
      </c>
      <c r="AU282" s="209" t="s">
        <v>82</v>
      </c>
      <c r="AV282" s="13" t="s">
        <v>82</v>
      </c>
      <c r="AW282" s="13" t="s">
        <v>34</v>
      </c>
      <c r="AX282" s="13" t="s">
        <v>73</v>
      </c>
      <c r="AY282" s="209" t="s">
        <v>129</v>
      </c>
    </row>
    <row r="283" spans="1:65" s="14" customFormat="1" ht="11.25">
      <c r="B283" s="210"/>
      <c r="C283" s="211"/>
      <c r="D283" s="200" t="s">
        <v>141</v>
      </c>
      <c r="E283" s="212" t="s">
        <v>21</v>
      </c>
      <c r="F283" s="213" t="s">
        <v>143</v>
      </c>
      <c r="G283" s="211"/>
      <c r="H283" s="214">
        <v>459</v>
      </c>
      <c r="I283" s="215"/>
      <c r="J283" s="211"/>
      <c r="K283" s="211"/>
      <c r="L283" s="216"/>
      <c r="M283" s="217"/>
      <c r="N283" s="218"/>
      <c r="O283" s="218"/>
      <c r="P283" s="218"/>
      <c r="Q283" s="218"/>
      <c r="R283" s="218"/>
      <c r="S283" s="218"/>
      <c r="T283" s="219"/>
      <c r="AT283" s="220" t="s">
        <v>141</v>
      </c>
      <c r="AU283" s="220" t="s">
        <v>82</v>
      </c>
      <c r="AV283" s="14" t="s">
        <v>130</v>
      </c>
      <c r="AW283" s="14" t="s">
        <v>34</v>
      </c>
      <c r="AX283" s="14" t="s">
        <v>80</v>
      </c>
      <c r="AY283" s="220" t="s">
        <v>129</v>
      </c>
    </row>
    <row r="284" spans="1:65" s="2" customFormat="1" ht="16.5" customHeight="1">
      <c r="A284" s="36"/>
      <c r="B284" s="37"/>
      <c r="C284" s="243" t="s">
        <v>424</v>
      </c>
      <c r="D284" s="243" t="s">
        <v>237</v>
      </c>
      <c r="E284" s="244" t="s">
        <v>425</v>
      </c>
      <c r="F284" s="245" t="s">
        <v>426</v>
      </c>
      <c r="G284" s="246" t="s">
        <v>135</v>
      </c>
      <c r="H284" s="247">
        <v>530.14499999999998</v>
      </c>
      <c r="I284" s="248"/>
      <c r="J284" s="249">
        <f>ROUND(I284*H284,2)</f>
        <v>0</v>
      </c>
      <c r="K284" s="245" t="s">
        <v>136</v>
      </c>
      <c r="L284" s="250"/>
      <c r="M284" s="251" t="s">
        <v>21</v>
      </c>
      <c r="N284" s="252" t="s">
        <v>44</v>
      </c>
      <c r="O284" s="66"/>
      <c r="P284" s="189">
        <f>O284*H284</f>
        <v>0</v>
      </c>
      <c r="Q284" s="189">
        <v>2.9999999999999997E-4</v>
      </c>
      <c r="R284" s="189">
        <f>Q284*H284</f>
        <v>0.15904349999999998</v>
      </c>
      <c r="S284" s="189">
        <v>0</v>
      </c>
      <c r="T284" s="190">
        <f>S284*H284</f>
        <v>0</v>
      </c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R284" s="191" t="s">
        <v>319</v>
      </c>
      <c r="AT284" s="191" t="s">
        <v>237</v>
      </c>
      <c r="AU284" s="191" t="s">
        <v>82</v>
      </c>
      <c r="AY284" s="19" t="s">
        <v>129</v>
      </c>
      <c r="BE284" s="192">
        <f>IF(N284="základní",J284,0)</f>
        <v>0</v>
      </c>
      <c r="BF284" s="192">
        <f>IF(N284="snížená",J284,0)</f>
        <v>0</v>
      </c>
      <c r="BG284" s="192">
        <f>IF(N284="zákl. přenesená",J284,0)</f>
        <v>0</v>
      </c>
      <c r="BH284" s="192">
        <f>IF(N284="sníž. přenesená",J284,0)</f>
        <v>0</v>
      </c>
      <c r="BI284" s="192">
        <f>IF(N284="nulová",J284,0)</f>
        <v>0</v>
      </c>
      <c r="BJ284" s="19" t="s">
        <v>80</v>
      </c>
      <c r="BK284" s="192">
        <f>ROUND(I284*H284,2)</f>
        <v>0</v>
      </c>
      <c r="BL284" s="19" t="s">
        <v>236</v>
      </c>
      <c r="BM284" s="191" t="s">
        <v>427</v>
      </c>
    </row>
    <row r="285" spans="1:65" s="13" customFormat="1" ht="11.25">
      <c r="B285" s="198"/>
      <c r="C285" s="199"/>
      <c r="D285" s="200" t="s">
        <v>141</v>
      </c>
      <c r="E285" s="199"/>
      <c r="F285" s="202" t="s">
        <v>428</v>
      </c>
      <c r="G285" s="199"/>
      <c r="H285" s="203">
        <v>530.14499999999998</v>
      </c>
      <c r="I285" s="204"/>
      <c r="J285" s="199"/>
      <c r="K285" s="199"/>
      <c r="L285" s="205"/>
      <c r="M285" s="206"/>
      <c r="N285" s="207"/>
      <c r="O285" s="207"/>
      <c r="P285" s="207"/>
      <c r="Q285" s="207"/>
      <c r="R285" s="207"/>
      <c r="S285" s="207"/>
      <c r="T285" s="208"/>
      <c r="AT285" s="209" t="s">
        <v>141</v>
      </c>
      <c r="AU285" s="209" t="s">
        <v>82</v>
      </c>
      <c r="AV285" s="13" t="s">
        <v>82</v>
      </c>
      <c r="AW285" s="13" t="s">
        <v>4</v>
      </c>
      <c r="AX285" s="13" t="s">
        <v>80</v>
      </c>
      <c r="AY285" s="209" t="s">
        <v>129</v>
      </c>
    </row>
    <row r="286" spans="1:65" s="2" customFormat="1" ht="21.75" customHeight="1">
      <c r="A286" s="36"/>
      <c r="B286" s="37"/>
      <c r="C286" s="180" t="s">
        <v>429</v>
      </c>
      <c r="D286" s="180" t="s">
        <v>132</v>
      </c>
      <c r="E286" s="181" t="s">
        <v>430</v>
      </c>
      <c r="F286" s="182" t="s">
        <v>431</v>
      </c>
      <c r="G286" s="183" t="s">
        <v>135</v>
      </c>
      <c r="H286" s="184">
        <v>459</v>
      </c>
      <c r="I286" s="185"/>
      <c r="J286" s="186">
        <f>ROUND(I286*H286,2)</f>
        <v>0</v>
      </c>
      <c r="K286" s="182" t="s">
        <v>136</v>
      </c>
      <c r="L286" s="41"/>
      <c r="M286" s="187" t="s">
        <v>21</v>
      </c>
      <c r="N286" s="188" t="s">
        <v>44</v>
      </c>
      <c r="O286" s="66"/>
      <c r="P286" s="189">
        <f>O286*H286</f>
        <v>0</v>
      </c>
      <c r="Q286" s="189">
        <v>0</v>
      </c>
      <c r="R286" s="189">
        <f>Q286*H286</f>
        <v>0</v>
      </c>
      <c r="S286" s="189">
        <v>0</v>
      </c>
      <c r="T286" s="190">
        <f>S286*H286</f>
        <v>0</v>
      </c>
      <c r="U286" s="36"/>
      <c r="V286" s="36"/>
      <c r="W286" s="36"/>
      <c r="X286" s="36"/>
      <c r="Y286" s="36"/>
      <c r="Z286" s="36"/>
      <c r="AA286" s="36"/>
      <c r="AB286" s="36"/>
      <c r="AC286" s="36"/>
      <c r="AD286" s="36"/>
      <c r="AE286" s="36"/>
      <c r="AR286" s="191" t="s">
        <v>236</v>
      </c>
      <c r="AT286" s="191" t="s">
        <v>132</v>
      </c>
      <c r="AU286" s="191" t="s">
        <v>82</v>
      </c>
      <c r="AY286" s="19" t="s">
        <v>129</v>
      </c>
      <c r="BE286" s="192">
        <f>IF(N286="základní",J286,0)</f>
        <v>0</v>
      </c>
      <c r="BF286" s="192">
        <f>IF(N286="snížená",J286,0)</f>
        <v>0</v>
      </c>
      <c r="BG286" s="192">
        <f>IF(N286="zákl. přenesená",J286,0)</f>
        <v>0</v>
      </c>
      <c r="BH286" s="192">
        <f>IF(N286="sníž. přenesená",J286,0)</f>
        <v>0</v>
      </c>
      <c r="BI286" s="192">
        <f>IF(N286="nulová",J286,0)</f>
        <v>0</v>
      </c>
      <c r="BJ286" s="19" t="s">
        <v>80</v>
      </c>
      <c r="BK286" s="192">
        <f>ROUND(I286*H286,2)</f>
        <v>0</v>
      </c>
      <c r="BL286" s="19" t="s">
        <v>236</v>
      </c>
      <c r="BM286" s="191" t="s">
        <v>432</v>
      </c>
    </row>
    <row r="287" spans="1:65" s="2" customFormat="1" ht="11.25">
      <c r="A287" s="36"/>
      <c r="B287" s="37"/>
      <c r="C287" s="38"/>
      <c r="D287" s="193" t="s">
        <v>139</v>
      </c>
      <c r="E287" s="38"/>
      <c r="F287" s="194" t="s">
        <v>433</v>
      </c>
      <c r="G287" s="38"/>
      <c r="H287" s="38"/>
      <c r="I287" s="195"/>
      <c r="J287" s="38"/>
      <c r="K287" s="38"/>
      <c r="L287" s="41"/>
      <c r="M287" s="196"/>
      <c r="N287" s="197"/>
      <c r="O287" s="66"/>
      <c r="P287" s="66"/>
      <c r="Q287" s="66"/>
      <c r="R287" s="66"/>
      <c r="S287" s="66"/>
      <c r="T287" s="67"/>
      <c r="U287" s="36"/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  <c r="AT287" s="19" t="s">
        <v>139</v>
      </c>
      <c r="AU287" s="19" t="s">
        <v>82</v>
      </c>
    </row>
    <row r="288" spans="1:65" s="15" customFormat="1" ht="11.25">
      <c r="B288" s="222"/>
      <c r="C288" s="223"/>
      <c r="D288" s="200" t="s">
        <v>141</v>
      </c>
      <c r="E288" s="224" t="s">
        <v>21</v>
      </c>
      <c r="F288" s="225" t="s">
        <v>434</v>
      </c>
      <c r="G288" s="223"/>
      <c r="H288" s="224" t="s">
        <v>21</v>
      </c>
      <c r="I288" s="226"/>
      <c r="J288" s="223"/>
      <c r="K288" s="223"/>
      <c r="L288" s="227"/>
      <c r="M288" s="228"/>
      <c r="N288" s="229"/>
      <c r="O288" s="229"/>
      <c r="P288" s="229"/>
      <c r="Q288" s="229"/>
      <c r="R288" s="229"/>
      <c r="S288" s="229"/>
      <c r="T288" s="230"/>
      <c r="AT288" s="231" t="s">
        <v>141</v>
      </c>
      <c r="AU288" s="231" t="s">
        <v>82</v>
      </c>
      <c r="AV288" s="15" t="s">
        <v>80</v>
      </c>
      <c r="AW288" s="15" t="s">
        <v>34</v>
      </c>
      <c r="AX288" s="15" t="s">
        <v>73</v>
      </c>
      <c r="AY288" s="231" t="s">
        <v>129</v>
      </c>
    </row>
    <row r="289" spans="1:65" s="13" customFormat="1" ht="11.25">
      <c r="B289" s="198"/>
      <c r="C289" s="199"/>
      <c r="D289" s="200" t="s">
        <v>141</v>
      </c>
      <c r="E289" s="201" t="s">
        <v>21</v>
      </c>
      <c r="F289" s="202" t="s">
        <v>375</v>
      </c>
      <c r="G289" s="199"/>
      <c r="H289" s="203">
        <v>459</v>
      </c>
      <c r="I289" s="204"/>
      <c r="J289" s="199"/>
      <c r="K289" s="199"/>
      <c r="L289" s="205"/>
      <c r="M289" s="206"/>
      <c r="N289" s="207"/>
      <c r="O289" s="207"/>
      <c r="P289" s="207"/>
      <c r="Q289" s="207"/>
      <c r="R289" s="207"/>
      <c r="S289" s="207"/>
      <c r="T289" s="208"/>
      <c r="AT289" s="209" t="s">
        <v>141</v>
      </c>
      <c r="AU289" s="209" t="s">
        <v>82</v>
      </c>
      <c r="AV289" s="13" t="s">
        <v>82</v>
      </c>
      <c r="AW289" s="13" t="s">
        <v>34</v>
      </c>
      <c r="AX289" s="13" t="s">
        <v>73</v>
      </c>
      <c r="AY289" s="209" t="s">
        <v>129</v>
      </c>
    </row>
    <row r="290" spans="1:65" s="14" customFormat="1" ht="11.25">
      <c r="B290" s="210"/>
      <c r="C290" s="211"/>
      <c r="D290" s="200" t="s">
        <v>141</v>
      </c>
      <c r="E290" s="212" t="s">
        <v>21</v>
      </c>
      <c r="F290" s="213" t="s">
        <v>143</v>
      </c>
      <c r="G290" s="211"/>
      <c r="H290" s="214">
        <v>459</v>
      </c>
      <c r="I290" s="215"/>
      <c r="J290" s="211"/>
      <c r="K290" s="211"/>
      <c r="L290" s="216"/>
      <c r="M290" s="217"/>
      <c r="N290" s="218"/>
      <c r="O290" s="218"/>
      <c r="P290" s="218"/>
      <c r="Q290" s="218"/>
      <c r="R290" s="218"/>
      <c r="S290" s="218"/>
      <c r="T290" s="219"/>
      <c r="AT290" s="220" t="s">
        <v>141</v>
      </c>
      <c r="AU290" s="220" t="s">
        <v>82</v>
      </c>
      <c r="AV290" s="14" t="s">
        <v>130</v>
      </c>
      <c r="AW290" s="14" t="s">
        <v>34</v>
      </c>
      <c r="AX290" s="14" t="s">
        <v>80</v>
      </c>
      <c r="AY290" s="220" t="s">
        <v>129</v>
      </c>
    </row>
    <row r="291" spans="1:65" s="2" customFormat="1" ht="16.5" customHeight="1">
      <c r="A291" s="36"/>
      <c r="B291" s="37"/>
      <c r="C291" s="243" t="s">
        <v>435</v>
      </c>
      <c r="D291" s="243" t="s">
        <v>237</v>
      </c>
      <c r="E291" s="244" t="s">
        <v>425</v>
      </c>
      <c r="F291" s="245" t="s">
        <v>426</v>
      </c>
      <c r="G291" s="246" t="s">
        <v>135</v>
      </c>
      <c r="H291" s="247">
        <v>530.14499999999998</v>
      </c>
      <c r="I291" s="248"/>
      <c r="J291" s="249">
        <f>ROUND(I291*H291,2)</f>
        <v>0</v>
      </c>
      <c r="K291" s="245" t="s">
        <v>136</v>
      </c>
      <c r="L291" s="250"/>
      <c r="M291" s="251" t="s">
        <v>21</v>
      </c>
      <c r="N291" s="252" t="s">
        <v>44</v>
      </c>
      <c r="O291" s="66"/>
      <c r="P291" s="189">
        <f>O291*H291</f>
        <v>0</v>
      </c>
      <c r="Q291" s="189">
        <v>2.9999999999999997E-4</v>
      </c>
      <c r="R291" s="189">
        <f>Q291*H291</f>
        <v>0.15904349999999998</v>
      </c>
      <c r="S291" s="189">
        <v>0</v>
      </c>
      <c r="T291" s="190">
        <f>S291*H291</f>
        <v>0</v>
      </c>
      <c r="U291" s="36"/>
      <c r="V291" s="36"/>
      <c r="W291" s="36"/>
      <c r="X291" s="36"/>
      <c r="Y291" s="36"/>
      <c r="Z291" s="36"/>
      <c r="AA291" s="36"/>
      <c r="AB291" s="36"/>
      <c r="AC291" s="36"/>
      <c r="AD291" s="36"/>
      <c r="AE291" s="36"/>
      <c r="AR291" s="191" t="s">
        <v>319</v>
      </c>
      <c r="AT291" s="191" t="s">
        <v>237</v>
      </c>
      <c r="AU291" s="191" t="s">
        <v>82</v>
      </c>
      <c r="AY291" s="19" t="s">
        <v>129</v>
      </c>
      <c r="BE291" s="192">
        <f>IF(N291="základní",J291,0)</f>
        <v>0</v>
      </c>
      <c r="BF291" s="192">
        <f>IF(N291="snížená",J291,0)</f>
        <v>0</v>
      </c>
      <c r="BG291" s="192">
        <f>IF(N291="zákl. přenesená",J291,0)</f>
        <v>0</v>
      </c>
      <c r="BH291" s="192">
        <f>IF(N291="sníž. přenesená",J291,0)</f>
        <v>0</v>
      </c>
      <c r="BI291" s="192">
        <f>IF(N291="nulová",J291,0)</f>
        <v>0</v>
      </c>
      <c r="BJ291" s="19" t="s">
        <v>80</v>
      </c>
      <c r="BK291" s="192">
        <f>ROUND(I291*H291,2)</f>
        <v>0</v>
      </c>
      <c r="BL291" s="19" t="s">
        <v>236</v>
      </c>
      <c r="BM291" s="191" t="s">
        <v>436</v>
      </c>
    </row>
    <row r="292" spans="1:65" s="13" customFormat="1" ht="11.25">
      <c r="B292" s="198"/>
      <c r="C292" s="199"/>
      <c r="D292" s="200" t="s">
        <v>141</v>
      </c>
      <c r="E292" s="199"/>
      <c r="F292" s="202" t="s">
        <v>428</v>
      </c>
      <c r="G292" s="199"/>
      <c r="H292" s="203">
        <v>530.14499999999998</v>
      </c>
      <c r="I292" s="204"/>
      <c r="J292" s="199"/>
      <c r="K292" s="199"/>
      <c r="L292" s="205"/>
      <c r="M292" s="206"/>
      <c r="N292" s="207"/>
      <c r="O292" s="207"/>
      <c r="P292" s="207"/>
      <c r="Q292" s="207"/>
      <c r="R292" s="207"/>
      <c r="S292" s="207"/>
      <c r="T292" s="208"/>
      <c r="AT292" s="209" t="s">
        <v>141</v>
      </c>
      <c r="AU292" s="209" t="s">
        <v>82</v>
      </c>
      <c r="AV292" s="13" t="s">
        <v>82</v>
      </c>
      <c r="AW292" s="13" t="s">
        <v>4</v>
      </c>
      <c r="AX292" s="13" t="s">
        <v>80</v>
      </c>
      <c r="AY292" s="209" t="s">
        <v>129</v>
      </c>
    </row>
    <row r="293" spans="1:65" s="2" customFormat="1" ht="24.2" customHeight="1">
      <c r="A293" s="36"/>
      <c r="B293" s="37"/>
      <c r="C293" s="180" t="s">
        <v>437</v>
      </c>
      <c r="D293" s="180" t="s">
        <v>132</v>
      </c>
      <c r="E293" s="181" t="s">
        <v>438</v>
      </c>
      <c r="F293" s="182" t="s">
        <v>439</v>
      </c>
      <c r="G293" s="183" t="s">
        <v>135</v>
      </c>
      <c r="H293" s="184">
        <v>459</v>
      </c>
      <c r="I293" s="185"/>
      <c r="J293" s="186">
        <f>ROUND(I293*H293,2)</f>
        <v>0</v>
      </c>
      <c r="K293" s="182" t="s">
        <v>136</v>
      </c>
      <c r="L293" s="41"/>
      <c r="M293" s="187" t="s">
        <v>21</v>
      </c>
      <c r="N293" s="188" t="s">
        <v>44</v>
      </c>
      <c r="O293" s="66"/>
      <c r="P293" s="189">
        <f>O293*H293</f>
        <v>0</v>
      </c>
      <c r="Q293" s="189">
        <v>0</v>
      </c>
      <c r="R293" s="189">
        <f>Q293*H293</f>
        <v>0</v>
      </c>
      <c r="S293" s="189">
        <v>0</v>
      </c>
      <c r="T293" s="190">
        <f>S293*H293</f>
        <v>0</v>
      </c>
      <c r="U293" s="36"/>
      <c r="V293" s="36"/>
      <c r="W293" s="36"/>
      <c r="X293" s="36"/>
      <c r="Y293" s="36"/>
      <c r="Z293" s="36"/>
      <c r="AA293" s="36"/>
      <c r="AB293" s="36"/>
      <c r="AC293" s="36"/>
      <c r="AD293" s="36"/>
      <c r="AE293" s="36"/>
      <c r="AR293" s="191" t="s">
        <v>236</v>
      </c>
      <c r="AT293" s="191" t="s">
        <v>132</v>
      </c>
      <c r="AU293" s="191" t="s">
        <v>82</v>
      </c>
      <c r="AY293" s="19" t="s">
        <v>129</v>
      </c>
      <c r="BE293" s="192">
        <f>IF(N293="základní",J293,0)</f>
        <v>0</v>
      </c>
      <c r="BF293" s="192">
        <f>IF(N293="snížená",J293,0)</f>
        <v>0</v>
      </c>
      <c r="BG293" s="192">
        <f>IF(N293="zákl. přenesená",J293,0)</f>
        <v>0</v>
      </c>
      <c r="BH293" s="192">
        <f>IF(N293="sníž. přenesená",J293,0)</f>
        <v>0</v>
      </c>
      <c r="BI293" s="192">
        <f>IF(N293="nulová",J293,0)</f>
        <v>0</v>
      </c>
      <c r="BJ293" s="19" t="s">
        <v>80</v>
      </c>
      <c r="BK293" s="192">
        <f>ROUND(I293*H293,2)</f>
        <v>0</v>
      </c>
      <c r="BL293" s="19" t="s">
        <v>236</v>
      </c>
      <c r="BM293" s="191" t="s">
        <v>440</v>
      </c>
    </row>
    <row r="294" spans="1:65" s="2" customFormat="1" ht="11.25">
      <c r="A294" s="36"/>
      <c r="B294" s="37"/>
      <c r="C294" s="38"/>
      <c r="D294" s="193" t="s">
        <v>139</v>
      </c>
      <c r="E294" s="38"/>
      <c r="F294" s="194" t="s">
        <v>441</v>
      </c>
      <c r="G294" s="38"/>
      <c r="H294" s="38"/>
      <c r="I294" s="195"/>
      <c r="J294" s="38"/>
      <c r="K294" s="38"/>
      <c r="L294" s="41"/>
      <c r="M294" s="196"/>
      <c r="N294" s="197"/>
      <c r="O294" s="66"/>
      <c r="P294" s="66"/>
      <c r="Q294" s="66"/>
      <c r="R294" s="66"/>
      <c r="S294" s="66"/>
      <c r="T294" s="67"/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T294" s="19" t="s">
        <v>139</v>
      </c>
      <c r="AU294" s="19" t="s">
        <v>82</v>
      </c>
    </row>
    <row r="295" spans="1:65" s="13" customFormat="1" ht="11.25">
      <c r="B295" s="198"/>
      <c r="C295" s="199"/>
      <c r="D295" s="200" t="s">
        <v>141</v>
      </c>
      <c r="E295" s="201" t="s">
        <v>21</v>
      </c>
      <c r="F295" s="202" t="s">
        <v>375</v>
      </c>
      <c r="G295" s="199"/>
      <c r="H295" s="203">
        <v>459</v>
      </c>
      <c r="I295" s="204"/>
      <c r="J295" s="199"/>
      <c r="K295" s="199"/>
      <c r="L295" s="205"/>
      <c r="M295" s="206"/>
      <c r="N295" s="207"/>
      <c r="O295" s="207"/>
      <c r="P295" s="207"/>
      <c r="Q295" s="207"/>
      <c r="R295" s="207"/>
      <c r="S295" s="207"/>
      <c r="T295" s="208"/>
      <c r="AT295" s="209" t="s">
        <v>141</v>
      </c>
      <c r="AU295" s="209" t="s">
        <v>82</v>
      </c>
      <c r="AV295" s="13" t="s">
        <v>82</v>
      </c>
      <c r="AW295" s="13" t="s">
        <v>34</v>
      </c>
      <c r="AX295" s="13" t="s">
        <v>73</v>
      </c>
      <c r="AY295" s="209" t="s">
        <v>129</v>
      </c>
    </row>
    <row r="296" spans="1:65" s="14" customFormat="1" ht="11.25">
      <c r="B296" s="210"/>
      <c r="C296" s="211"/>
      <c r="D296" s="200" t="s">
        <v>141</v>
      </c>
      <c r="E296" s="212" t="s">
        <v>21</v>
      </c>
      <c r="F296" s="213" t="s">
        <v>143</v>
      </c>
      <c r="G296" s="211"/>
      <c r="H296" s="214">
        <v>459</v>
      </c>
      <c r="I296" s="215"/>
      <c r="J296" s="211"/>
      <c r="K296" s="211"/>
      <c r="L296" s="216"/>
      <c r="M296" s="217"/>
      <c r="N296" s="218"/>
      <c r="O296" s="218"/>
      <c r="P296" s="218"/>
      <c r="Q296" s="218"/>
      <c r="R296" s="218"/>
      <c r="S296" s="218"/>
      <c r="T296" s="219"/>
      <c r="AT296" s="220" t="s">
        <v>141</v>
      </c>
      <c r="AU296" s="220" t="s">
        <v>82</v>
      </c>
      <c r="AV296" s="14" t="s">
        <v>130</v>
      </c>
      <c r="AW296" s="14" t="s">
        <v>34</v>
      </c>
      <c r="AX296" s="14" t="s">
        <v>80</v>
      </c>
      <c r="AY296" s="220" t="s">
        <v>129</v>
      </c>
    </row>
    <row r="297" spans="1:65" s="2" customFormat="1" ht="16.5" customHeight="1">
      <c r="A297" s="36"/>
      <c r="B297" s="37"/>
      <c r="C297" s="243" t="s">
        <v>442</v>
      </c>
      <c r="D297" s="243" t="s">
        <v>237</v>
      </c>
      <c r="E297" s="244" t="s">
        <v>443</v>
      </c>
      <c r="F297" s="245" t="s">
        <v>444</v>
      </c>
      <c r="G297" s="246" t="s">
        <v>135</v>
      </c>
      <c r="H297" s="247">
        <v>530.14499999999998</v>
      </c>
      <c r="I297" s="248"/>
      <c r="J297" s="249">
        <f>ROUND(I297*H297,2)</f>
        <v>0</v>
      </c>
      <c r="K297" s="245" t="s">
        <v>136</v>
      </c>
      <c r="L297" s="250"/>
      <c r="M297" s="251" t="s">
        <v>21</v>
      </c>
      <c r="N297" s="252" t="s">
        <v>44</v>
      </c>
      <c r="O297" s="66"/>
      <c r="P297" s="189">
        <f>O297*H297</f>
        <v>0</v>
      </c>
      <c r="Q297" s="189">
        <v>5.0000000000000001E-4</v>
      </c>
      <c r="R297" s="189">
        <f>Q297*H297</f>
        <v>0.26507249999999999</v>
      </c>
      <c r="S297" s="189">
        <v>0</v>
      </c>
      <c r="T297" s="190">
        <f>S297*H297</f>
        <v>0</v>
      </c>
      <c r="U297" s="36"/>
      <c r="V297" s="36"/>
      <c r="W297" s="36"/>
      <c r="X297" s="36"/>
      <c r="Y297" s="36"/>
      <c r="Z297" s="36"/>
      <c r="AA297" s="36"/>
      <c r="AB297" s="36"/>
      <c r="AC297" s="36"/>
      <c r="AD297" s="36"/>
      <c r="AE297" s="36"/>
      <c r="AR297" s="191" t="s">
        <v>319</v>
      </c>
      <c r="AT297" s="191" t="s">
        <v>237</v>
      </c>
      <c r="AU297" s="191" t="s">
        <v>82</v>
      </c>
      <c r="AY297" s="19" t="s">
        <v>129</v>
      </c>
      <c r="BE297" s="192">
        <f>IF(N297="základní",J297,0)</f>
        <v>0</v>
      </c>
      <c r="BF297" s="192">
        <f>IF(N297="snížená",J297,0)</f>
        <v>0</v>
      </c>
      <c r="BG297" s="192">
        <f>IF(N297="zákl. přenesená",J297,0)</f>
        <v>0</v>
      </c>
      <c r="BH297" s="192">
        <f>IF(N297="sníž. přenesená",J297,0)</f>
        <v>0</v>
      </c>
      <c r="BI297" s="192">
        <f>IF(N297="nulová",J297,0)</f>
        <v>0</v>
      </c>
      <c r="BJ297" s="19" t="s">
        <v>80</v>
      </c>
      <c r="BK297" s="192">
        <f>ROUND(I297*H297,2)</f>
        <v>0</v>
      </c>
      <c r="BL297" s="19" t="s">
        <v>236</v>
      </c>
      <c r="BM297" s="191" t="s">
        <v>445</v>
      </c>
    </row>
    <row r="298" spans="1:65" s="13" customFormat="1" ht="11.25">
      <c r="B298" s="198"/>
      <c r="C298" s="199"/>
      <c r="D298" s="200" t="s">
        <v>141</v>
      </c>
      <c r="E298" s="199"/>
      <c r="F298" s="202" t="s">
        <v>428</v>
      </c>
      <c r="G298" s="199"/>
      <c r="H298" s="203">
        <v>530.14499999999998</v>
      </c>
      <c r="I298" s="204"/>
      <c r="J298" s="199"/>
      <c r="K298" s="199"/>
      <c r="L298" s="205"/>
      <c r="M298" s="206"/>
      <c r="N298" s="207"/>
      <c r="O298" s="207"/>
      <c r="P298" s="207"/>
      <c r="Q298" s="207"/>
      <c r="R298" s="207"/>
      <c r="S298" s="207"/>
      <c r="T298" s="208"/>
      <c r="AT298" s="209" t="s">
        <v>141</v>
      </c>
      <c r="AU298" s="209" t="s">
        <v>82</v>
      </c>
      <c r="AV298" s="13" t="s">
        <v>82</v>
      </c>
      <c r="AW298" s="13" t="s">
        <v>4</v>
      </c>
      <c r="AX298" s="13" t="s">
        <v>80</v>
      </c>
      <c r="AY298" s="209" t="s">
        <v>129</v>
      </c>
    </row>
    <row r="299" spans="1:65" s="2" customFormat="1" ht="24.2" customHeight="1">
      <c r="A299" s="36"/>
      <c r="B299" s="37"/>
      <c r="C299" s="180" t="s">
        <v>446</v>
      </c>
      <c r="D299" s="180" t="s">
        <v>132</v>
      </c>
      <c r="E299" s="181" t="s">
        <v>447</v>
      </c>
      <c r="F299" s="182" t="s">
        <v>448</v>
      </c>
      <c r="G299" s="183" t="s">
        <v>135</v>
      </c>
      <c r="H299" s="184">
        <v>459</v>
      </c>
      <c r="I299" s="185"/>
      <c r="J299" s="186">
        <f>ROUND(I299*H299,2)</f>
        <v>0</v>
      </c>
      <c r="K299" s="182" t="s">
        <v>136</v>
      </c>
      <c r="L299" s="41"/>
      <c r="M299" s="187" t="s">
        <v>21</v>
      </c>
      <c r="N299" s="188" t="s">
        <v>44</v>
      </c>
      <c r="O299" s="66"/>
      <c r="P299" s="189">
        <f>O299*H299</f>
        <v>0</v>
      </c>
      <c r="Q299" s="189">
        <v>0</v>
      </c>
      <c r="R299" s="189">
        <f>Q299*H299</f>
        <v>0</v>
      </c>
      <c r="S299" s="189">
        <v>0</v>
      </c>
      <c r="T299" s="190">
        <f>S299*H299</f>
        <v>0</v>
      </c>
      <c r="U299" s="36"/>
      <c r="V299" s="36"/>
      <c r="W299" s="36"/>
      <c r="X299" s="36"/>
      <c r="Y299" s="36"/>
      <c r="Z299" s="36"/>
      <c r="AA299" s="36"/>
      <c r="AB299" s="36"/>
      <c r="AC299" s="36"/>
      <c r="AD299" s="36"/>
      <c r="AE299" s="36"/>
      <c r="AR299" s="191" t="s">
        <v>236</v>
      </c>
      <c r="AT299" s="191" t="s">
        <v>132</v>
      </c>
      <c r="AU299" s="191" t="s">
        <v>82</v>
      </c>
      <c r="AY299" s="19" t="s">
        <v>129</v>
      </c>
      <c r="BE299" s="192">
        <f>IF(N299="základní",J299,0)</f>
        <v>0</v>
      </c>
      <c r="BF299" s="192">
        <f>IF(N299="snížená",J299,0)</f>
        <v>0</v>
      </c>
      <c r="BG299" s="192">
        <f>IF(N299="zákl. přenesená",J299,0)</f>
        <v>0</v>
      </c>
      <c r="BH299" s="192">
        <f>IF(N299="sníž. přenesená",J299,0)</f>
        <v>0</v>
      </c>
      <c r="BI299" s="192">
        <f>IF(N299="nulová",J299,0)</f>
        <v>0</v>
      </c>
      <c r="BJ299" s="19" t="s">
        <v>80</v>
      </c>
      <c r="BK299" s="192">
        <f>ROUND(I299*H299,2)</f>
        <v>0</v>
      </c>
      <c r="BL299" s="19" t="s">
        <v>236</v>
      </c>
      <c r="BM299" s="191" t="s">
        <v>449</v>
      </c>
    </row>
    <row r="300" spans="1:65" s="2" customFormat="1" ht="11.25">
      <c r="A300" s="36"/>
      <c r="B300" s="37"/>
      <c r="C300" s="38"/>
      <c r="D300" s="193" t="s">
        <v>139</v>
      </c>
      <c r="E300" s="38"/>
      <c r="F300" s="194" t="s">
        <v>450</v>
      </c>
      <c r="G300" s="38"/>
      <c r="H300" s="38"/>
      <c r="I300" s="195"/>
      <c r="J300" s="38"/>
      <c r="K300" s="38"/>
      <c r="L300" s="41"/>
      <c r="M300" s="196"/>
      <c r="N300" s="197"/>
      <c r="O300" s="66"/>
      <c r="P300" s="66"/>
      <c r="Q300" s="66"/>
      <c r="R300" s="66"/>
      <c r="S300" s="66"/>
      <c r="T300" s="67"/>
      <c r="U300" s="36"/>
      <c r="V300" s="36"/>
      <c r="W300" s="36"/>
      <c r="X300" s="36"/>
      <c r="Y300" s="36"/>
      <c r="Z300" s="36"/>
      <c r="AA300" s="36"/>
      <c r="AB300" s="36"/>
      <c r="AC300" s="36"/>
      <c r="AD300" s="36"/>
      <c r="AE300" s="36"/>
      <c r="AT300" s="19" t="s">
        <v>139</v>
      </c>
      <c r="AU300" s="19" t="s">
        <v>82</v>
      </c>
    </row>
    <row r="301" spans="1:65" s="13" customFormat="1" ht="11.25">
      <c r="B301" s="198"/>
      <c r="C301" s="199"/>
      <c r="D301" s="200" t="s">
        <v>141</v>
      </c>
      <c r="E301" s="201" t="s">
        <v>21</v>
      </c>
      <c r="F301" s="202" t="s">
        <v>375</v>
      </c>
      <c r="G301" s="199"/>
      <c r="H301" s="203">
        <v>459</v>
      </c>
      <c r="I301" s="204"/>
      <c r="J301" s="199"/>
      <c r="K301" s="199"/>
      <c r="L301" s="205"/>
      <c r="M301" s="206"/>
      <c r="N301" s="207"/>
      <c r="O301" s="207"/>
      <c r="P301" s="207"/>
      <c r="Q301" s="207"/>
      <c r="R301" s="207"/>
      <c r="S301" s="207"/>
      <c r="T301" s="208"/>
      <c r="AT301" s="209" t="s">
        <v>141</v>
      </c>
      <c r="AU301" s="209" t="s">
        <v>82</v>
      </c>
      <c r="AV301" s="13" t="s">
        <v>82</v>
      </c>
      <c r="AW301" s="13" t="s">
        <v>34</v>
      </c>
      <c r="AX301" s="13" t="s">
        <v>73</v>
      </c>
      <c r="AY301" s="209" t="s">
        <v>129</v>
      </c>
    </row>
    <row r="302" spans="1:65" s="14" customFormat="1" ht="11.25">
      <c r="B302" s="210"/>
      <c r="C302" s="211"/>
      <c r="D302" s="200" t="s">
        <v>141</v>
      </c>
      <c r="E302" s="212" t="s">
        <v>21</v>
      </c>
      <c r="F302" s="213" t="s">
        <v>143</v>
      </c>
      <c r="G302" s="211"/>
      <c r="H302" s="214">
        <v>459</v>
      </c>
      <c r="I302" s="215"/>
      <c r="J302" s="211"/>
      <c r="K302" s="211"/>
      <c r="L302" s="216"/>
      <c r="M302" s="217"/>
      <c r="N302" s="218"/>
      <c r="O302" s="218"/>
      <c r="P302" s="218"/>
      <c r="Q302" s="218"/>
      <c r="R302" s="218"/>
      <c r="S302" s="218"/>
      <c r="T302" s="219"/>
      <c r="AT302" s="220" t="s">
        <v>141</v>
      </c>
      <c r="AU302" s="220" t="s">
        <v>82</v>
      </c>
      <c r="AV302" s="14" t="s">
        <v>130</v>
      </c>
      <c r="AW302" s="14" t="s">
        <v>34</v>
      </c>
      <c r="AX302" s="14" t="s">
        <v>80</v>
      </c>
      <c r="AY302" s="220" t="s">
        <v>129</v>
      </c>
    </row>
    <row r="303" spans="1:65" s="2" customFormat="1" ht="24.2" customHeight="1">
      <c r="A303" s="36"/>
      <c r="B303" s="37"/>
      <c r="C303" s="243" t="s">
        <v>451</v>
      </c>
      <c r="D303" s="243" t="s">
        <v>237</v>
      </c>
      <c r="E303" s="244" t="s">
        <v>452</v>
      </c>
      <c r="F303" s="245" t="s">
        <v>453</v>
      </c>
      <c r="G303" s="246" t="s">
        <v>135</v>
      </c>
      <c r="H303" s="247">
        <v>504.9</v>
      </c>
      <c r="I303" s="248"/>
      <c r="J303" s="249">
        <f>ROUND(I303*H303,2)</f>
        <v>0</v>
      </c>
      <c r="K303" s="245" t="s">
        <v>136</v>
      </c>
      <c r="L303" s="250"/>
      <c r="M303" s="251" t="s">
        <v>21</v>
      </c>
      <c r="N303" s="252" t="s">
        <v>44</v>
      </c>
      <c r="O303" s="66"/>
      <c r="P303" s="189">
        <f>O303*H303</f>
        <v>0</v>
      </c>
      <c r="Q303" s="189">
        <v>2E-3</v>
      </c>
      <c r="R303" s="189">
        <f>Q303*H303</f>
        <v>1.0098</v>
      </c>
      <c r="S303" s="189">
        <v>0</v>
      </c>
      <c r="T303" s="190">
        <f>S303*H303</f>
        <v>0</v>
      </c>
      <c r="U303" s="36"/>
      <c r="V303" s="36"/>
      <c r="W303" s="36"/>
      <c r="X303" s="36"/>
      <c r="Y303" s="36"/>
      <c r="Z303" s="36"/>
      <c r="AA303" s="36"/>
      <c r="AB303" s="36"/>
      <c r="AC303" s="36"/>
      <c r="AD303" s="36"/>
      <c r="AE303" s="36"/>
      <c r="AR303" s="191" t="s">
        <v>319</v>
      </c>
      <c r="AT303" s="191" t="s">
        <v>237</v>
      </c>
      <c r="AU303" s="191" t="s">
        <v>82</v>
      </c>
      <c r="AY303" s="19" t="s">
        <v>129</v>
      </c>
      <c r="BE303" s="192">
        <f>IF(N303="základní",J303,0)</f>
        <v>0</v>
      </c>
      <c r="BF303" s="192">
        <f>IF(N303="snížená",J303,0)</f>
        <v>0</v>
      </c>
      <c r="BG303" s="192">
        <f>IF(N303="zákl. přenesená",J303,0)</f>
        <v>0</v>
      </c>
      <c r="BH303" s="192">
        <f>IF(N303="sníž. přenesená",J303,0)</f>
        <v>0</v>
      </c>
      <c r="BI303" s="192">
        <f>IF(N303="nulová",J303,0)</f>
        <v>0</v>
      </c>
      <c r="BJ303" s="19" t="s">
        <v>80</v>
      </c>
      <c r="BK303" s="192">
        <f>ROUND(I303*H303,2)</f>
        <v>0</v>
      </c>
      <c r="BL303" s="19" t="s">
        <v>236</v>
      </c>
      <c r="BM303" s="191" t="s">
        <v>454</v>
      </c>
    </row>
    <row r="304" spans="1:65" s="13" customFormat="1" ht="11.25">
      <c r="B304" s="198"/>
      <c r="C304" s="199"/>
      <c r="D304" s="200" t="s">
        <v>141</v>
      </c>
      <c r="E304" s="199"/>
      <c r="F304" s="202" t="s">
        <v>455</v>
      </c>
      <c r="G304" s="199"/>
      <c r="H304" s="203">
        <v>504.9</v>
      </c>
      <c r="I304" s="204"/>
      <c r="J304" s="199"/>
      <c r="K304" s="199"/>
      <c r="L304" s="205"/>
      <c r="M304" s="206"/>
      <c r="N304" s="207"/>
      <c r="O304" s="207"/>
      <c r="P304" s="207"/>
      <c r="Q304" s="207"/>
      <c r="R304" s="207"/>
      <c r="S304" s="207"/>
      <c r="T304" s="208"/>
      <c r="AT304" s="209" t="s">
        <v>141</v>
      </c>
      <c r="AU304" s="209" t="s">
        <v>82</v>
      </c>
      <c r="AV304" s="13" t="s">
        <v>82</v>
      </c>
      <c r="AW304" s="13" t="s">
        <v>4</v>
      </c>
      <c r="AX304" s="13" t="s">
        <v>80</v>
      </c>
      <c r="AY304" s="209" t="s">
        <v>129</v>
      </c>
    </row>
    <row r="305" spans="1:65" s="2" customFormat="1" ht="21.75" customHeight="1">
      <c r="A305" s="36"/>
      <c r="B305" s="37"/>
      <c r="C305" s="180" t="s">
        <v>456</v>
      </c>
      <c r="D305" s="180" t="s">
        <v>132</v>
      </c>
      <c r="E305" s="181" t="s">
        <v>457</v>
      </c>
      <c r="F305" s="182" t="s">
        <v>458</v>
      </c>
      <c r="G305" s="183" t="s">
        <v>135</v>
      </c>
      <c r="H305" s="184">
        <v>375.78300000000002</v>
      </c>
      <c r="I305" s="185"/>
      <c r="J305" s="186">
        <f>ROUND(I305*H305,2)</f>
        <v>0</v>
      </c>
      <c r="K305" s="182" t="s">
        <v>136</v>
      </c>
      <c r="L305" s="41"/>
      <c r="M305" s="187" t="s">
        <v>21</v>
      </c>
      <c r="N305" s="188" t="s">
        <v>44</v>
      </c>
      <c r="O305" s="66"/>
      <c r="P305" s="189">
        <f>O305*H305</f>
        <v>0</v>
      </c>
      <c r="Q305" s="189">
        <v>0</v>
      </c>
      <c r="R305" s="189">
        <f>Q305*H305</f>
        <v>0</v>
      </c>
      <c r="S305" s="189">
        <v>0</v>
      </c>
      <c r="T305" s="190">
        <f>S305*H305</f>
        <v>0</v>
      </c>
      <c r="U305" s="36"/>
      <c r="V305" s="36"/>
      <c r="W305" s="36"/>
      <c r="X305" s="36"/>
      <c r="Y305" s="36"/>
      <c r="Z305" s="36"/>
      <c r="AA305" s="36"/>
      <c r="AB305" s="36"/>
      <c r="AC305" s="36"/>
      <c r="AD305" s="36"/>
      <c r="AE305" s="36"/>
      <c r="AR305" s="191" t="s">
        <v>236</v>
      </c>
      <c r="AT305" s="191" t="s">
        <v>132</v>
      </c>
      <c r="AU305" s="191" t="s">
        <v>82</v>
      </c>
      <c r="AY305" s="19" t="s">
        <v>129</v>
      </c>
      <c r="BE305" s="192">
        <f>IF(N305="základní",J305,0)</f>
        <v>0</v>
      </c>
      <c r="BF305" s="192">
        <f>IF(N305="snížená",J305,0)</f>
        <v>0</v>
      </c>
      <c r="BG305" s="192">
        <f>IF(N305="zákl. přenesená",J305,0)</f>
        <v>0</v>
      </c>
      <c r="BH305" s="192">
        <f>IF(N305="sníž. přenesená",J305,0)</f>
        <v>0</v>
      </c>
      <c r="BI305" s="192">
        <f>IF(N305="nulová",J305,0)</f>
        <v>0</v>
      </c>
      <c r="BJ305" s="19" t="s">
        <v>80</v>
      </c>
      <c r="BK305" s="192">
        <f>ROUND(I305*H305,2)</f>
        <v>0</v>
      </c>
      <c r="BL305" s="19" t="s">
        <v>236</v>
      </c>
      <c r="BM305" s="191" t="s">
        <v>459</v>
      </c>
    </row>
    <row r="306" spans="1:65" s="2" customFormat="1" ht="11.25">
      <c r="A306" s="36"/>
      <c r="B306" s="37"/>
      <c r="C306" s="38"/>
      <c r="D306" s="193" t="s">
        <v>139</v>
      </c>
      <c r="E306" s="38"/>
      <c r="F306" s="194" t="s">
        <v>460</v>
      </c>
      <c r="G306" s="38"/>
      <c r="H306" s="38"/>
      <c r="I306" s="195"/>
      <c r="J306" s="38"/>
      <c r="K306" s="38"/>
      <c r="L306" s="41"/>
      <c r="M306" s="196"/>
      <c r="N306" s="197"/>
      <c r="O306" s="66"/>
      <c r="P306" s="66"/>
      <c r="Q306" s="66"/>
      <c r="R306" s="66"/>
      <c r="S306" s="66"/>
      <c r="T306" s="67"/>
      <c r="U306" s="36"/>
      <c r="V306" s="36"/>
      <c r="W306" s="36"/>
      <c r="X306" s="36"/>
      <c r="Y306" s="36"/>
      <c r="Z306" s="36"/>
      <c r="AA306" s="36"/>
      <c r="AB306" s="36"/>
      <c r="AC306" s="36"/>
      <c r="AD306" s="36"/>
      <c r="AE306" s="36"/>
      <c r="AT306" s="19" t="s">
        <v>139</v>
      </c>
      <c r="AU306" s="19" t="s">
        <v>82</v>
      </c>
    </row>
    <row r="307" spans="1:65" s="13" customFormat="1" ht="11.25">
      <c r="B307" s="198"/>
      <c r="C307" s="199"/>
      <c r="D307" s="200" t="s">
        <v>141</v>
      </c>
      <c r="E307" s="201" t="s">
        <v>21</v>
      </c>
      <c r="F307" s="202" t="s">
        <v>461</v>
      </c>
      <c r="G307" s="199"/>
      <c r="H307" s="203">
        <v>459</v>
      </c>
      <c r="I307" s="204"/>
      <c r="J307" s="199"/>
      <c r="K307" s="199"/>
      <c r="L307" s="205"/>
      <c r="M307" s="206"/>
      <c r="N307" s="207"/>
      <c r="O307" s="207"/>
      <c r="P307" s="207"/>
      <c r="Q307" s="207"/>
      <c r="R307" s="207"/>
      <c r="S307" s="207"/>
      <c r="T307" s="208"/>
      <c r="AT307" s="209" t="s">
        <v>141</v>
      </c>
      <c r="AU307" s="209" t="s">
        <v>82</v>
      </c>
      <c r="AV307" s="13" t="s">
        <v>82</v>
      </c>
      <c r="AW307" s="13" t="s">
        <v>34</v>
      </c>
      <c r="AX307" s="13" t="s">
        <v>73</v>
      </c>
      <c r="AY307" s="209" t="s">
        <v>129</v>
      </c>
    </row>
    <row r="308" spans="1:65" s="15" customFormat="1" ht="11.25">
      <c r="B308" s="222"/>
      <c r="C308" s="223"/>
      <c r="D308" s="200" t="s">
        <v>141</v>
      </c>
      <c r="E308" s="224" t="s">
        <v>21</v>
      </c>
      <c r="F308" s="225" t="s">
        <v>462</v>
      </c>
      <c r="G308" s="223"/>
      <c r="H308" s="224" t="s">
        <v>21</v>
      </c>
      <c r="I308" s="226"/>
      <c r="J308" s="223"/>
      <c r="K308" s="223"/>
      <c r="L308" s="227"/>
      <c r="M308" s="228"/>
      <c r="N308" s="229"/>
      <c r="O308" s="229"/>
      <c r="P308" s="229"/>
      <c r="Q308" s="229"/>
      <c r="R308" s="229"/>
      <c r="S308" s="229"/>
      <c r="T308" s="230"/>
      <c r="AT308" s="231" t="s">
        <v>141</v>
      </c>
      <c r="AU308" s="231" t="s">
        <v>82</v>
      </c>
      <c r="AV308" s="15" t="s">
        <v>80</v>
      </c>
      <c r="AW308" s="15" t="s">
        <v>34</v>
      </c>
      <c r="AX308" s="15" t="s">
        <v>73</v>
      </c>
      <c r="AY308" s="231" t="s">
        <v>129</v>
      </c>
    </row>
    <row r="309" spans="1:65" s="13" customFormat="1" ht="11.25">
      <c r="B309" s="198"/>
      <c r="C309" s="199"/>
      <c r="D309" s="200" t="s">
        <v>141</v>
      </c>
      <c r="E309" s="201" t="s">
        <v>21</v>
      </c>
      <c r="F309" s="202" t="s">
        <v>463</v>
      </c>
      <c r="G309" s="199"/>
      <c r="H309" s="203">
        <v>-75.959999999999994</v>
      </c>
      <c r="I309" s="204"/>
      <c r="J309" s="199"/>
      <c r="K309" s="199"/>
      <c r="L309" s="205"/>
      <c r="M309" s="206"/>
      <c r="N309" s="207"/>
      <c r="O309" s="207"/>
      <c r="P309" s="207"/>
      <c r="Q309" s="207"/>
      <c r="R309" s="207"/>
      <c r="S309" s="207"/>
      <c r="T309" s="208"/>
      <c r="AT309" s="209" t="s">
        <v>141</v>
      </c>
      <c r="AU309" s="209" t="s">
        <v>82</v>
      </c>
      <c r="AV309" s="13" t="s">
        <v>82</v>
      </c>
      <c r="AW309" s="13" t="s">
        <v>34</v>
      </c>
      <c r="AX309" s="13" t="s">
        <v>73</v>
      </c>
      <c r="AY309" s="209" t="s">
        <v>129</v>
      </c>
    </row>
    <row r="310" spans="1:65" s="13" customFormat="1" ht="11.25">
      <c r="B310" s="198"/>
      <c r="C310" s="199"/>
      <c r="D310" s="200" t="s">
        <v>141</v>
      </c>
      <c r="E310" s="201" t="s">
        <v>21</v>
      </c>
      <c r="F310" s="202" t="s">
        <v>464</v>
      </c>
      <c r="G310" s="199"/>
      <c r="H310" s="203">
        <v>-7.2569999999999997</v>
      </c>
      <c r="I310" s="204"/>
      <c r="J310" s="199"/>
      <c r="K310" s="199"/>
      <c r="L310" s="205"/>
      <c r="M310" s="206"/>
      <c r="N310" s="207"/>
      <c r="O310" s="207"/>
      <c r="P310" s="207"/>
      <c r="Q310" s="207"/>
      <c r="R310" s="207"/>
      <c r="S310" s="207"/>
      <c r="T310" s="208"/>
      <c r="AT310" s="209" t="s">
        <v>141</v>
      </c>
      <c r="AU310" s="209" t="s">
        <v>82</v>
      </c>
      <c r="AV310" s="13" t="s">
        <v>82</v>
      </c>
      <c r="AW310" s="13" t="s">
        <v>34</v>
      </c>
      <c r="AX310" s="13" t="s">
        <v>73</v>
      </c>
      <c r="AY310" s="209" t="s">
        <v>129</v>
      </c>
    </row>
    <row r="311" spans="1:65" s="14" customFormat="1" ht="11.25">
      <c r="B311" s="210"/>
      <c r="C311" s="211"/>
      <c r="D311" s="200" t="s">
        <v>141</v>
      </c>
      <c r="E311" s="212" t="s">
        <v>21</v>
      </c>
      <c r="F311" s="213" t="s">
        <v>143</v>
      </c>
      <c r="G311" s="211"/>
      <c r="H311" s="214">
        <v>375.78300000000002</v>
      </c>
      <c r="I311" s="215"/>
      <c r="J311" s="211"/>
      <c r="K311" s="211"/>
      <c r="L311" s="216"/>
      <c r="M311" s="217"/>
      <c r="N311" s="218"/>
      <c r="O311" s="218"/>
      <c r="P311" s="218"/>
      <c r="Q311" s="218"/>
      <c r="R311" s="218"/>
      <c r="S311" s="218"/>
      <c r="T311" s="219"/>
      <c r="AT311" s="220" t="s">
        <v>141</v>
      </c>
      <c r="AU311" s="220" t="s">
        <v>82</v>
      </c>
      <c r="AV311" s="14" t="s">
        <v>130</v>
      </c>
      <c r="AW311" s="14" t="s">
        <v>34</v>
      </c>
      <c r="AX311" s="14" t="s">
        <v>80</v>
      </c>
      <c r="AY311" s="220" t="s">
        <v>129</v>
      </c>
    </row>
    <row r="312" spans="1:65" s="2" customFormat="1" ht="16.5" customHeight="1">
      <c r="A312" s="36"/>
      <c r="B312" s="37"/>
      <c r="C312" s="243" t="s">
        <v>465</v>
      </c>
      <c r="D312" s="243" t="s">
        <v>237</v>
      </c>
      <c r="E312" s="244" t="s">
        <v>466</v>
      </c>
      <c r="F312" s="245" t="s">
        <v>467</v>
      </c>
      <c r="G312" s="246" t="s">
        <v>147</v>
      </c>
      <c r="H312" s="247">
        <v>12.484</v>
      </c>
      <c r="I312" s="248"/>
      <c r="J312" s="249">
        <f>ROUND(I312*H312,2)</f>
        <v>0</v>
      </c>
      <c r="K312" s="245" t="s">
        <v>136</v>
      </c>
      <c r="L312" s="250"/>
      <c r="M312" s="251" t="s">
        <v>21</v>
      </c>
      <c r="N312" s="252" t="s">
        <v>44</v>
      </c>
      <c r="O312" s="66"/>
      <c r="P312" s="189">
        <f>O312*H312</f>
        <v>0</v>
      </c>
      <c r="Q312" s="189">
        <v>0.35</v>
      </c>
      <c r="R312" s="189">
        <f>Q312*H312</f>
        <v>4.3693999999999997</v>
      </c>
      <c r="S312" s="189">
        <v>0</v>
      </c>
      <c r="T312" s="190">
        <f>S312*H312</f>
        <v>0</v>
      </c>
      <c r="U312" s="36"/>
      <c r="V312" s="36"/>
      <c r="W312" s="36"/>
      <c r="X312" s="36"/>
      <c r="Y312" s="36"/>
      <c r="Z312" s="36"/>
      <c r="AA312" s="36"/>
      <c r="AB312" s="36"/>
      <c r="AC312" s="36"/>
      <c r="AD312" s="36"/>
      <c r="AE312" s="36"/>
      <c r="AR312" s="191" t="s">
        <v>319</v>
      </c>
      <c r="AT312" s="191" t="s">
        <v>237</v>
      </c>
      <c r="AU312" s="191" t="s">
        <v>82</v>
      </c>
      <c r="AY312" s="19" t="s">
        <v>129</v>
      </c>
      <c r="BE312" s="192">
        <f>IF(N312="základní",J312,0)</f>
        <v>0</v>
      </c>
      <c r="BF312" s="192">
        <f>IF(N312="snížená",J312,0)</f>
        <v>0</v>
      </c>
      <c r="BG312" s="192">
        <f>IF(N312="zákl. přenesená",J312,0)</f>
        <v>0</v>
      </c>
      <c r="BH312" s="192">
        <f>IF(N312="sníž. přenesená",J312,0)</f>
        <v>0</v>
      </c>
      <c r="BI312" s="192">
        <f>IF(N312="nulová",J312,0)</f>
        <v>0</v>
      </c>
      <c r="BJ312" s="19" t="s">
        <v>80</v>
      </c>
      <c r="BK312" s="192">
        <f>ROUND(I312*H312,2)</f>
        <v>0</v>
      </c>
      <c r="BL312" s="19" t="s">
        <v>236</v>
      </c>
      <c r="BM312" s="191" t="s">
        <v>468</v>
      </c>
    </row>
    <row r="313" spans="1:65" s="13" customFormat="1" ht="11.25">
      <c r="B313" s="198"/>
      <c r="C313" s="199"/>
      <c r="D313" s="200" t="s">
        <v>141</v>
      </c>
      <c r="E313" s="201" t="s">
        <v>21</v>
      </c>
      <c r="F313" s="202" t="s">
        <v>469</v>
      </c>
      <c r="G313" s="199"/>
      <c r="H313" s="203">
        <v>30.062999999999999</v>
      </c>
      <c r="I313" s="204"/>
      <c r="J313" s="199"/>
      <c r="K313" s="199"/>
      <c r="L313" s="205"/>
      <c r="M313" s="206"/>
      <c r="N313" s="207"/>
      <c r="O313" s="207"/>
      <c r="P313" s="207"/>
      <c r="Q313" s="207"/>
      <c r="R313" s="207"/>
      <c r="S313" s="207"/>
      <c r="T313" s="208"/>
      <c r="AT313" s="209" t="s">
        <v>141</v>
      </c>
      <c r="AU313" s="209" t="s">
        <v>82</v>
      </c>
      <c r="AV313" s="13" t="s">
        <v>82</v>
      </c>
      <c r="AW313" s="13" t="s">
        <v>34</v>
      </c>
      <c r="AX313" s="13" t="s">
        <v>73</v>
      </c>
      <c r="AY313" s="209" t="s">
        <v>129</v>
      </c>
    </row>
    <row r="314" spans="1:65" s="13" customFormat="1" ht="11.25">
      <c r="B314" s="198"/>
      <c r="C314" s="199"/>
      <c r="D314" s="200" t="s">
        <v>141</v>
      </c>
      <c r="E314" s="201" t="s">
        <v>21</v>
      </c>
      <c r="F314" s="202" t="s">
        <v>470</v>
      </c>
      <c r="G314" s="199"/>
      <c r="H314" s="203">
        <v>-18.713999999999999</v>
      </c>
      <c r="I314" s="204"/>
      <c r="J314" s="199"/>
      <c r="K314" s="199"/>
      <c r="L314" s="205"/>
      <c r="M314" s="206"/>
      <c r="N314" s="207"/>
      <c r="O314" s="207"/>
      <c r="P314" s="207"/>
      <c r="Q314" s="207"/>
      <c r="R314" s="207"/>
      <c r="S314" s="207"/>
      <c r="T314" s="208"/>
      <c r="AT314" s="209" t="s">
        <v>141</v>
      </c>
      <c r="AU314" s="209" t="s">
        <v>82</v>
      </c>
      <c r="AV314" s="13" t="s">
        <v>82</v>
      </c>
      <c r="AW314" s="13" t="s">
        <v>34</v>
      </c>
      <c r="AX314" s="13" t="s">
        <v>73</v>
      </c>
      <c r="AY314" s="209" t="s">
        <v>129</v>
      </c>
    </row>
    <row r="315" spans="1:65" s="14" customFormat="1" ht="11.25">
      <c r="B315" s="210"/>
      <c r="C315" s="211"/>
      <c r="D315" s="200" t="s">
        <v>141</v>
      </c>
      <c r="E315" s="212" t="s">
        <v>21</v>
      </c>
      <c r="F315" s="213" t="s">
        <v>143</v>
      </c>
      <c r="G315" s="211"/>
      <c r="H315" s="214">
        <v>11.349</v>
      </c>
      <c r="I315" s="215"/>
      <c r="J315" s="211"/>
      <c r="K315" s="211"/>
      <c r="L315" s="216"/>
      <c r="M315" s="217"/>
      <c r="N315" s="218"/>
      <c r="O315" s="218"/>
      <c r="P315" s="218"/>
      <c r="Q315" s="218"/>
      <c r="R315" s="218"/>
      <c r="S315" s="218"/>
      <c r="T315" s="219"/>
      <c r="AT315" s="220" t="s">
        <v>141</v>
      </c>
      <c r="AU315" s="220" t="s">
        <v>82</v>
      </c>
      <c r="AV315" s="14" t="s">
        <v>130</v>
      </c>
      <c r="AW315" s="14" t="s">
        <v>34</v>
      </c>
      <c r="AX315" s="14" t="s">
        <v>80</v>
      </c>
      <c r="AY315" s="220" t="s">
        <v>129</v>
      </c>
    </row>
    <row r="316" spans="1:65" s="13" customFormat="1" ht="11.25">
      <c r="B316" s="198"/>
      <c r="C316" s="199"/>
      <c r="D316" s="200" t="s">
        <v>141</v>
      </c>
      <c r="E316" s="199"/>
      <c r="F316" s="202" t="s">
        <v>471</v>
      </c>
      <c r="G316" s="199"/>
      <c r="H316" s="203">
        <v>12.484</v>
      </c>
      <c r="I316" s="204"/>
      <c r="J316" s="199"/>
      <c r="K316" s="199"/>
      <c r="L316" s="205"/>
      <c r="M316" s="206"/>
      <c r="N316" s="207"/>
      <c r="O316" s="207"/>
      <c r="P316" s="207"/>
      <c r="Q316" s="207"/>
      <c r="R316" s="207"/>
      <c r="S316" s="207"/>
      <c r="T316" s="208"/>
      <c r="AT316" s="209" t="s">
        <v>141</v>
      </c>
      <c r="AU316" s="209" t="s">
        <v>82</v>
      </c>
      <c r="AV316" s="13" t="s">
        <v>82</v>
      </c>
      <c r="AW316" s="13" t="s">
        <v>4</v>
      </c>
      <c r="AX316" s="13" t="s">
        <v>80</v>
      </c>
      <c r="AY316" s="209" t="s">
        <v>129</v>
      </c>
    </row>
    <row r="317" spans="1:65" s="2" customFormat="1" ht="21.75" customHeight="1">
      <c r="A317" s="36"/>
      <c r="B317" s="37"/>
      <c r="C317" s="180" t="s">
        <v>472</v>
      </c>
      <c r="D317" s="180" t="s">
        <v>132</v>
      </c>
      <c r="E317" s="181" t="s">
        <v>473</v>
      </c>
      <c r="F317" s="182" t="s">
        <v>474</v>
      </c>
      <c r="G317" s="183" t="s">
        <v>135</v>
      </c>
      <c r="H317" s="184">
        <v>0</v>
      </c>
      <c r="I317" s="185"/>
      <c r="J317" s="186">
        <f>ROUND(I317*H317,2)</f>
        <v>0</v>
      </c>
      <c r="K317" s="182" t="s">
        <v>136</v>
      </c>
      <c r="L317" s="41"/>
      <c r="M317" s="187" t="s">
        <v>21</v>
      </c>
      <c r="N317" s="188" t="s">
        <v>44</v>
      </c>
      <c r="O317" s="66"/>
      <c r="P317" s="189">
        <f>O317*H317</f>
        <v>0</v>
      </c>
      <c r="Q317" s="189">
        <v>0</v>
      </c>
      <c r="R317" s="189">
        <f>Q317*H317</f>
        <v>0</v>
      </c>
      <c r="S317" s="189">
        <v>0</v>
      </c>
      <c r="T317" s="190">
        <f>S317*H317</f>
        <v>0</v>
      </c>
      <c r="U317" s="36"/>
      <c r="V317" s="36"/>
      <c r="W317" s="36"/>
      <c r="X317" s="36"/>
      <c r="Y317" s="36"/>
      <c r="Z317" s="36"/>
      <c r="AA317" s="36"/>
      <c r="AB317" s="36"/>
      <c r="AC317" s="36"/>
      <c r="AD317" s="36"/>
      <c r="AE317" s="36"/>
      <c r="AR317" s="191" t="s">
        <v>236</v>
      </c>
      <c r="AT317" s="191" t="s">
        <v>132</v>
      </c>
      <c r="AU317" s="191" t="s">
        <v>82</v>
      </c>
      <c r="AY317" s="19" t="s">
        <v>129</v>
      </c>
      <c r="BE317" s="192">
        <f>IF(N317="základní",J317,0)</f>
        <v>0</v>
      </c>
      <c r="BF317" s="192">
        <f>IF(N317="snížená",J317,0)</f>
        <v>0</v>
      </c>
      <c r="BG317" s="192">
        <f>IF(N317="zákl. přenesená",J317,0)</f>
        <v>0</v>
      </c>
      <c r="BH317" s="192">
        <f>IF(N317="sníž. přenesená",J317,0)</f>
        <v>0</v>
      </c>
      <c r="BI317" s="192">
        <f>IF(N317="nulová",J317,0)</f>
        <v>0</v>
      </c>
      <c r="BJ317" s="19" t="s">
        <v>80</v>
      </c>
      <c r="BK317" s="192">
        <f>ROUND(I317*H317,2)</f>
        <v>0</v>
      </c>
      <c r="BL317" s="19" t="s">
        <v>236</v>
      </c>
      <c r="BM317" s="191" t="s">
        <v>475</v>
      </c>
    </row>
    <row r="318" spans="1:65" s="2" customFormat="1" ht="11.25">
      <c r="A318" s="36"/>
      <c r="B318" s="37"/>
      <c r="C318" s="38"/>
      <c r="D318" s="193" t="s">
        <v>139</v>
      </c>
      <c r="E318" s="38"/>
      <c r="F318" s="194" t="s">
        <v>476</v>
      </c>
      <c r="G318" s="38"/>
      <c r="H318" s="38"/>
      <c r="I318" s="195"/>
      <c r="J318" s="38"/>
      <c r="K318" s="38"/>
      <c r="L318" s="41"/>
      <c r="M318" s="196"/>
      <c r="N318" s="197"/>
      <c r="O318" s="66"/>
      <c r="P318" s="66"/>
      <c r="Q318" s="66"/>
      <c r="R318" s="66"/>
      <c r="S318" s="66"/>
      <c r="T318" s="67"/>
      <c r="U318" s="36"/>
      <c r="V318" s="36"/>
      <c r="W318" s="36"/>
      <c r="X318" s="36"/>
      <c r="Y318" s="36"/>
      <c r="Z318" s="36"/>
      <c r="AA318" s="36"/>
      <c r="AB318" s="36"/>
      <c r="AC318" s="36"/>
      <c r="AD318" s="36"/>
      <c r="AE318" s="36"/>
      <c r="AT318" s="19" t="s">
        <v>139</v>
      </c>
      <c r="AU318" s="19" t="s">
        <v>82</v>
      </c>
    </row>
    <row r="319" spans="1:65" s="2" customFormat="1" ht="16.5" customHeight="1">
      <c r="A319" s="36"/>
      <c r="B319" s="37"/>
      <c r="C319" s="243" t="s">
        <v>477</v>
      </c>
      <c r="D319" s="243" t="s">
        <v>237</v>
      </c>
      <c r="E319" s="244" t="s">
        <v>478</v>
      </c>
      <c r="F319" s="245" t="s">
        <v>479</v>
      </c>
      <c r="G319" s="246" t="s">
        <v>135</v>
      </c>
      <c r="H319" s="247">
        <v>0</v>
      </c>
      <c r="I319" s="248"/>
      <c r="J319" s="249">
        <f>ROUND(I319*H319,2)</f>
        <v>0</v>
      </c>
      <c r="K319" s="245" t="s">
        <v>136</v>
      </c>
      <c r="L319" s="250"/>
      <c r="M319" s="251" t="s">
        <v>21</v>
      </c>
      <c r="N319" s="252" t="s">
        <v>44</v>
      </c>
      <c r="O319" s="66"/>
      <c r="P319" s="189">
        <f>O319*H319</f>
        <v>0</v>
      </c>
      <c r="Q319" s="189">
        <v>1.0999999999999999E-2</v>
      </c>
      <c r="R319" s="189">
        <f>Q319*H319</f>
        <v>0</v>
      </c>
      <c r="S319" s="189">
        <v>0</v>
      </c>
      <c r="T319" s="190">
        <f>S319*H319</f>
        <v>0</v>
      </c>
      <c r="U319" s="36"/>
      <c r="V319" s="36"/>
      <c r="W319" s="36"/>
      <c r="X319" s="36"/>
      <c r="Y319" s="36"/>
      <c r="Z319" s="36"/>
      <c r="AA319" s="36"/>
      <c r="AB319" s="36"/>
      <c r="AC319" s="36"/>
      <c r="AD319" s="36"/>
      <c r="AE319" s="36"/>
      <c r="AR319" s="191" t="s">
        <v>319</v>
      </c>
      <c r="AT319" s="191" t="s">
        <v>237</v>
      </c>
      <c r="AU319" s="191" t="s">
        <v>82</v>
      </c>
      <c r="AY319" s="19" t="s">
        <v>129</v>
      </c>
      <c r="BE319" s="192">
        <f>IF(N319="základní",J319,0)</f>
        <v>0</v>
      </c>
      <c r="BF319" s="192">
        <f>IF(N319="snížená",J319,0)</f>
        <v>0</v>
      </c>
      <c r="BG319" s="192">
        <f>IF(N319="zákl. přenesená",J319,0)</f>
        <v>0</v>
      </c>
      <c r="BH319" s="192">
        <f>IF(N319="sníž. přenesená",J319,0)</f>
        <v>0</v>
      </c>
      <c r="BI319" s="192">
        <f>IF(N319="nulová",J319,0)</f>
        <v>0</v>
      </c>
      <c r="BJ319" s="19" t="s">
        <v>80</v>
      </c>
      <c r="BK319" s="192">
        <f>ROUND(I319*H319,2)</f>
        <v>0</v>
      </c>
      <c r="BL319" s="19" t="s">
        <v>236</v>
      </c>
      <c r="BM319" s="191" t="s">
        <v>480</v>
      </c>
    </row>
    <row r="320" spans="1:65" s="2" customFormat="1" ht="29.25">
      <c r="A320" s="36"/>
      <c r="B320" s="37"/>
      <c r="C320" s="38"/>
      <c r="D320" s="200" t="s">
        <v>167</v>
      </c>
      <c r="E320" s="38"/>
      <c r="F320" s="221" t="s">
        <v>481</v>
      </c>
      <c r="G320" s="38"/>
      <c r="H320" s="38"/>
      <c r="I320" s="195"/>
      <c r="J320" s="38"/>
      <c r="K320" s="38"/>
      <c r="L320" s="41"/>
      <c r="M320" s="196"/>
      <c r="N320" s="197"/>
      <c r="O320" s="66"/>
      <c r="P320" s="66"/>
      <c r="Q320" s="66"/>
      <c r="R320" s="66"/>
      <c r="S320" s="66"/>
      <c r="T320" s="67"/>
      <c r="U320" s="36"/>
      <c r="V320" s="36"/>
      <c r="W320" s="36"/>
      <c r="X320" s="36"/>
      <c r="Y320" s="36"/>
      <c r="Z320" s="36"/>
      <c r="AA320" s="36"/>
      <c r="AB320" s="36"/>
      <c r="AC320" s="36"/>
      <c r="AD320" s="36"/>
      <c r="AE320" s="36"/>
      <c r="AT320" s="19" t="s">
        <v>167</v>
      </c>
      <c r="AU320" s="19" t="s">
        <v>82</v>
      </c>
    </row>
    <row r="321" spans="1:65" s="13" customFormat="1" ht="11.25">
      <c r="B321" s="198"/>
      <c r="C321" s="199"/>
      <c r="D321" s="200" t="s">
        <v>141</v>
      </c>
      <c r="E321" s="199"/>
      <c r="F321" s="202" t="s">
        <v>482</v>
      </c>
      <c r="G321" s="199"/>
      <c r="H321" s="203">
        <v>0</v>
      </c>
      <c r="I321" s="204"/>
      <c r="J321" s="199"/>
      <c r="K321" s="199"/>
      <c r="L321" s="205"/>
      <c r="M321" s="206"/>
      <c r="N321" s="207"/>
      <c r="O321" s="207"/>
      <c r="P321" s="207"/>
      <c r="Q321" s="207"/>
      <c r="R321" s="207"/>
      <c r="S321" s="207"/>
      <c r="T321" s="208"/>
      <c r="AT321" s="209" t="s">
        <v>141</v>
      </c>
      <c r="AU321" s="209" t="s">
        <v>82</v>
      </c>
      <c r="AV321" s="13" t="s">
        <v>82</v>
      </c>
      <c r="AW321" s="13" t="s">
        <v>4</v>
      </c>
      <c r="AX321" s="13" t="s">
        <v>80</v>
      </c>
      <c r="AY321" s="209" t="s">
        <v>129</v>
      </c>
    </row>
    <row r="322" spans="1:65" s="2" customFormat="1" ht="24.2" customHeight="1">
      <c r="A322" s="36"/>
      <c r="B322" s="37"/>
      <c r="C322" s="180" t="s">
        <v>483</v>
      </c>
      <c r="D322" s="180" t="s">
        <v>132</v>
      </c>
      <c r="E322" s="181" t="s">
        <v>484</v>
      </c>
      <c r="F322" s="182" t="s">
        <v>485</v>
      </c>
      <c r="G322" s="183" t="s">
        <v>147</v>
      </c>
      <c r="H322" s="184">
        <v>6.6580000000000004</v>
      </c>
      <c r="I322" s="185"/>
      <c r="J322" s="186">
        <f>ROUND(I322*H322,2)</f>
        <v>0</v>
      </c>
      <c r="K322" s="182" t="s">
        <v>136</v>
      </c>
      <c r="L322" s="41"/>
      <c r="M322" s="187" t="s">
        <v>21</v>
      </c>
      <c r="N322" s="188" t="s">
        <v>44</v>
      </c>
      <c r="O322" s="66"/>
      <c r="P322" s="189">
        <f>O322*H322</f>
        <v>0</v>
      </c>
      <c r="Q322" s="189">
        <v>0</v>
      </c>
      <c r="R322" s="189">
        <f>Q322*H322</f>
        <v>0</v>
      </c>
      <c r="S322" s="189">
        <v>0</v>
      </c>
      <c r="T322" s="190">
        <f>S322*H322</f>
        <v>0</v>
      </c>
      <c r="U322" s="36"/>
      <c r="V322" s="36"/>
      <c r="W322" s="36"/>
      <c r="X322" s="36"/>
      <c r="Y322" s="36"/>
      <c r="Z322" s="36"/>
      <c r="AA322" s="36"/>
      <c r="AB322" s="36"/>
      <c r="AC322" s="36"/>
      <c r="AD322" s="36"/>
      <c r="AE322" s="36"/>
      <c r="AR322" s="191" t="s">
        <v>236</v>
      </c>
      <c r="AT322" s="191" t="s">
        <v>132</v>
      </c>
      <c r="AU322" s="191" t="s">
        <v>82</v>
      </c>
      <c r="AY322" s="19" t="s">
        <v>129</v>
      </c>
      <c r="BE322" s="192">
        <f>IF(N322="základní",J322,0)</f>
        <v>0</v>
      </c>
      <c r="BF322" s="192">
        <f>IF(N322="snížená",J322,0)</f>
        <v>0</v>
      </c>
      <c r="BG322" s="192">
        <f>IF(N322="zákl. přenesená",J322,0)</f>
        <v>0</v>
      </c>
      <c r="BH322" s="192">
        <f>IF(N322="sníž. přenesená",J322,0)</f>
        <v>0</v>
      </c>
      <c r="BI322" s="192">
        <f>IF(N322="nulová",J322,0)</f>
        <v>0</v>
      </c>
      <c r="BJ322" s="19" t="s">
        <v>80</v>
      </c>
      <c r="BK322" s="192">
        <f>ROUND(I322*H322,2)</f>
        <v>0</v>
      </c>
      <c r="BL322" s="19" t="s">
        <v>236</v>
      </c>
      <c r="BM322" s="191" t="s">
        <v>486</v>
      </c>
    </row>
    <row r="323" spans="1:65" s="2" customFormat="1" ht="11.25">
      <c r="A323" s="36"/>
      <c r="B323" s="37"/>
      <c r="C323" s="38"/>
      <c r="D323" s="193" t="s">
        <v>139</v>
      </c>
      <c r="E323" s="38"/>
      <c r="F323" s="194" t="s">
        <v>487</v>
      </c>
      <c r="G323" s="38"/>
      <c r="H323" s="38"/>
      <c r="I323" s="195"/>
      <c r="J323" s="38"/>
      <c r="K323" s="38"/>
      <c r="L323" s="41"/>
      <c r="M323" s="196"/>
      <c r="N323" s="197"/>
      <c r="O323" s="66"/>
      <c r="P323" s="66"/>
      <c r="Q323" s="66"/>
      <c r="R323" s="66"/>
      <c r="S323" s="66"/>
      <c r="T323" s="67"/>
      <c r="U323" s="36"/>
      <c r="V323" s="36"/>
      <c r="W323" s="36"/>
      <c r="X323" s="36"/>
      <c r="Y323" s="36"/>
      <c r="Z323" s="36"/>
      <c r="AA323" s="36"/>
      <c r="AB323" s="36"/>
      <c r="AC323" s="36"/>
      <c r="AD323" s="36"/>
      <c r="AE323" s="36"/>
      <c r="AT323" s="19" t="s">
        <v>139</v>
      </c>
      <c r="AU323" s="19" t="s">
        <v>82</v>
      </c>
    </row>
    <row r="324" spans="1:65" s="15" customFormat="1" ht="11.25">
      <c r="B324" s="222"/>
      <c r="C324" s="223"/>
      <c r="D324" s="200" t="s">
        <v>141</v>
      </c>
      <c r="E324" s="224" t="s">
        <v>21</v>
      </c>
      <c r="F324" s="225" t="s">
        <v>488</v>
      </c>
      <c r="G324" s="223"/>
      <c r="H324" s="224" t="s">
        <v>21</v>
      </c>
      <c r="I324" s="226"/>
      <c r="J324" s="223"/>
      <c r="K324" s="223"/>
      <c r="L324" s="227"/>
      <c r="M324" s="228"/>
      <c r="N324" s="229"/>
      <c r="O324" s="229"/>
      <c r="P324" s="229"/>
      <c r="Q324" s="229"/>
      <c r="R324" s="229"/>
      <c r="S324" s="229"/>
      <c r="T324" s="230"/>
      <c r="AT324" s="231" t="s">
        <v>141</v>
      </c>
      <c r="AU324" s="231" t="s">
        <v>82</v>
      </c>
      <c r="AV324" s="15" t="s">
        <v>80</v>
      </c>
      <c r="AW324" s="15" t="s">
        <v>34</v>
      </c>
      <c r="AX324" s="15" t="s">
        <v>73</v>
      </c>
      <c r="AY324" s="231" t="s">
        <v>129</v>
      </c>
    </row>
    <row r="325" spans="1:65" s="13" customFormat="1" ht="11.25">
      <c r="B325" s="198"/>
      <c r="C325" s="199"/>
      <c r="D325" s="200" t="s">
        <v>141</v>
      </c>
      <c r="E325" s="201" t="s">
        <v>21</v>
      </c>
      <c r="F325" s="202" t="s">
        <v>489</v>
      </c>
      <c r="G325" s="199"/>
      <c r="H325" s="203">
        <v>6.077</v>
      </c>
      <c r="I325" s="204"/>
      <c r="J325" s="199"/>
      <c r="K325" s="199"/>
      <c r="L325" s="205"/>
      <c r="M325" s="206"/>
      <c r="N325" s="207"/>
      <c r="O325" s="207"/>
      <c r="P325" s="207"/>
      <c r="Q325" s="207"/>
      <c r="R325" s="207"/>
      <c r="S325" s="207"/>
      <c r="T325" s="208"/>
      <c r="AT325" s="209" t="s">
        <v>141</v>
      </c>
      <c r="AU325" s="209" t="s">
        <v>82</v>
      </c>
      <c r="AV325" s="13" t="s">
        <v>82</v>
      </c>
      <c r="AW325" s="13" t="s">
        <v>34</v>
      </c>
      <c r="AX325" s="13" t="s">
        <v>73</v>
      </c>
      <c r="AY325" s="209" t="s">
        <v>129</v>
      </c>
    </row>
    <row r="326" spans="1:65" s="13" customFormat="1" ht="11.25">
      <c r="B326" s="198"/>
      <c r="C326" s="199"/>
      <c r="D326" s="200" t="s">
        <v>141</v>
      </c>
      <c r="E326" s="201" t="s">
        <v>21</v>
      </c>
      <c r="F326" s="202" t="s">
        <v>490</v>
      </c>
      <c r="G326" s="199"/>
      <c r="H326" s="203">
        <v>0.58099999999999996</v>
      </c>
      <c r="I326" s="204"/>
      <c r="J326" s="199"/>
      <c r="K326" s="199"/>
      <c r="L326" s="205"/>
      <c r="M326" s="206"/>
      <c r="N326" s="207"/>
      <c r="O326" s="207"/>
      <c r="P326" s="207"/>
      <c r="Q326" s="207"/>
      <c r="R326" s="207"/>
      <c r="S326" s="207"/>
      <c r="T326" s="208"/>
      <c r="AT326" s="209" t="s">
        <v>141</v>
      </c>
      <c r="AU326" s="209" t="s">
        <v>82</v>
      </c>
      <c r="AV326" s="13" t="s">
        <v>82</v>
      </c>
      <c r="AW326" s="13" t="s">
        <v>34</v>
      </c>
      <c r="AX326" s="13" t="s">
        <v>73</v>
      </c>
      <c r="AY326" s="209" t="s">
        <v>129</v>
      </c>
    </row>
    <row r="327" spans="1:65" s="14" customFormat="1" ht="11.25">
      <c r="B327" s="210"/>
      <c r="C327" s="211"/>
      <c r="D327" s="200" t="s">
        <v>141</v>
      </c>
      <c r="E327" s="212" t="s">
        <v>21</v>
      </c>
      <c r="F327" s="213" t="s">
        <v>143</v>
      </c>
      <c r="G327" s="211"/>
      <c r="H327" s="214">
        <v>6.6580000000000004</v>
      </c>
      <c r="I327" s="215"/>
      <c r="J327" s="211"/>
      <c r="K327" s="211"/>
      <c r="L327" s="216"/>
      <c r="M327" s="217"/>
      <c r="N327" s="218"/>
      <c r="O327" s="218"/>
      <c r="P327" s="218"/>
      <c r="Q327" s="218"/>
      <c r="R327" s="218"/>
      <c r="S327" s="218"/>
      <c r="T327" s="219"/>
      <c r="AT327" s="220" t="s">
        <v>141</v>
      </c>
      <c r="AU327" s="220" t="s">
        <v>82</v>
      </c>
      <c r="AV327" s="14" t="s">
        <v>130</v>
      </c>
      <c r="AW327" s="14" t="s">
        <v>34</v>
      </c>
      <c r="AX327" s="14" t="s">
        <v>80</v>
      </c>
      <c r="AY327" s="220" t="s">
        <v>129</v>
      </c>
    </row>
    <row r="328" spans="1:65" s="2" customFormat="1" ht="16.5" customHeight="1">
      <c r="A328" s="36"/>
      <c r="B328" s="37"/>
      <c r="C328" s="243" t="s">
        <v>491</v>
      </c>
      <c r="D328" s="243" t="s">
        <v>237</v>
      </c>
      <c r="E328" s="244" t="s">
        <v>492</v>
      </c>
      <c r="F328" s="245" t="s">
        <v>493</v>
      </c>
      <c r="G328" s="246" t="s">
        <v>164</v>
      </c>
      <c r="H328" s="247">
        <v>13.647</v>
      </c>
      <c r="I328" s="248"/>
      <c r="J328" s="249">
        <f>ROUND(I328*H328,2)</f>
        <v>0</v>
      </c>
      <c r="K328" s="245" t="s">
        <v>136</v>
      </c>
      <c r="L328" s="250"/>
      <c r="M328" s="251" t="s">
        <v>21</v>
      </c>
      <c r="N328" s="252" t="s">
        <v>44</v>
      </c>
      <c r="O328" s="66"/>
      <c r="P328" s="189">
        <f>O328*H328</f>
        <v>0</v>
      </c>
      <c r="Q328" s="189">
        <v>1</v>
      </c>
      <c r="R328" s="189">
        <f>Q328*H328</f>
        <v>13.647</v>
      </c>
      <c r="S328" s="189">
        <v>0</v>
      </c>
      <c r="T328" s="190">
        <f>S328*H328</f>
        <v>0</v>
      </c>
      <c r="U328" s="36"/>
      <c r="V328" s="36"/>
      <c r="W328" s="36"/>
      <c r="X328" s="36"/>
      <c r="Y328" s="36"/>
      <c r="Z328" s="36"/>
      <c r="AA328" s="36"/>
      <c r="AB328" s="36"/>
      <c r="AC328" s="36"/>
      <c r="AD328" s="36"/>
      <c r="AE328" s="36"/>
      <c r="AR328" s="191" t="s">
        <v>319</v>
      </c>
      <c r="AT328" s="191" t="s">
        <v>237</v>
      </c>
      <c r="AU328" s="191" t="s">
        <v>82</v>
      </c>
      <c r="AY328" s="19" t="s">
        <v>129</v>
      </c>
      <c r="BE328" s="192">
        <f>IF(N328="základní",J328,0)</f>
        <v>0</v>
      </c>
      <c r="BF328" s="192">
        <f>IF(N328="snížená",J328,0)</f>
        <v>0</v>
      </c>
      <c r="BG328" s="192">
        <f>IF(N328="zákl. přenesená",J328,0)</f>
        <v>0</v>
      </c>
      <c r="BH328" s="192">
        <f>IF(N328="sníž. přenesená",J328,0)</f>
        <v>0</v>
      </c>
      <c r="BI328" s="192">
        <f>IF(N328="nulová",J328,0)</f>
        <v>0</v>
      </c>
      <c r="BJ328" s="19" t="s">
        <v>80</v>
      </c>
      <c r="BK328" s="192">
        <f>ROUND(I328*H328,2)</f>
        <v>0</v>
      </c>
      <c r="BL328" s="19" t="s">
        <v>236</v>
      </c>
      <c r="BM328" s="191" t="s">
        <v>494</v>
      </c>
    </row>
    <row r="329" spans="1:65" s="13" customFormat="1" ht="11.25">
      <c r="B329" s="198"/>
      <c r="C329" s="199"/>
      <c r="D329" s="200" t="s">
        <v>141</v>
      </c>
      <c r="E329" s="201" t="s">
        <v>21</v>
      </c>
      <c r="F329" s="202" t="s">
        <v>495</v>
      </c>
      <c r="G329" s="199"/>
      <c r="H329" s="203">
        <v>6.657</v>
      </c>
      <c r="I329" s="204"/>
      <c r="J329" s="199"/>
      <c r="K329" s="199"/>
      <c r="L329" s="205"/>
      <c r="M329" s="206"/>
      <c r="N329" s="207"/>
      <c r="O329" s="207"/>
      <c r="P329" s="207"/>
      <c r="Q329" s="207"/>
      <c r="R329" s="207"/>
      <c r="S329" s="207"/>
      <c r="T329" s="208"/>
      <c r="AT329" s="209" t="s">
        <v>141</v>
      </c>
      <c r="AU329" s="209" t="s">
        <v>82</v>
      </c>
      <c r="AV329" s="13" t="s">
        <v>82</v>
      </c>
      <c r="AW329" s="13" t="s">
        <v>34</v>
      </c>
      <c r="AX329" s="13" t="s">
        <v>73</v>
      </c>
      <c r="AY329" s="209" t="s">
        <v>129</v>
      </c>
    </row>
    <row r="330" spans="1:65" s="14" customFormat="1" ht="11.25">
      <c r="B330" s="210"/>
      <c r="C330" s="211"/>
      <c r="D330" s="200" t="s">
        <v>141</v>
      </c>
      <c r="E330" s="212" t="s">
        <v>21</v>
      </c>
      <c r="F330" s="213" t="s">
        <v>143</v>
      </c>
      <c r="G330" s="211"/>
      <c r="H330" s="214">
        <v>6.657</v>
      </c>
      <c r="I330" s="215"/>
      <c r="J330" s="211"/>
      <c r="K330" s="211"/>
      <c r="L330" s="216"/>
      <c r="M330" s="217"/>
      <c r="N330" s="218"/>
      <c r="O330" s="218"/>
      <c r="P330" s="218"/>
      <c r="Q330" s="218"/>
      <c r="R330" s="218"/>
      <c r="S330" s="218"/>
      <c r="T330" s="219"/>
      <c r="AT330" s="220" t="s">
        <v>141</v>
      </c>
      <c r="AU330" s="220" t="s">
        <v>82</v>
      </c>
      <c r="AV330" s="14" t="s">
        <v>130</v>
      </c>
      <c r="AW330" s="14" t="s">
        <v>34</v>
      </c>
      <c r="AX330" s="14" t="s">
        <v>80</v>
      </c>
      <c r="AY330" s="220" t="s">
        <v>129</v>
      </c>
    </row>
    <row r="331" spans="1:65" s="13" customFormat="1" ht="11.25">
      <c r="B331" s="198"/>
      <c r="C331" s="199"/>
      <c r="D331" s="200" t="s">
        <v>141</v>
      </c>
      <c r="E331" s="199"/>
      <c r="F331" s="202" t="s">
        <v>496</v>
      </c>
      <c r="G331" s="199"/>
      <c r="H331" s="203">
        <v>13.647</v>
      </c>
      <c r="I331" s="204"/>
      <c r="J331" s="199"/>
      <c r="K331" s="199"/>
      <c r="L331" s="205"/>
      <c r="M331" s="206"/>
      <c r="N331" s="207"/>
      <c r="O331" s="207"/>
      <c r="P331" s="207"/>
      <c r="Q331" s="207"/>
      <c r="R331" s="207"/>
      <c r="S331" s="207"/>
      <c r="T331" s="208"/>
      <c r="AT331" s="209" t="s">
        <v>141</v>
      </c>
      <c r="AU331" s="209" t="s">
        <v>82</v>
      </c>
      <c r="AV331" s="13" t="s">
        <v>82</v>
      </c>
      <c r="AW331" s="13" t="s">
        <v>4</v>
      </c>
      <c r="AX331" s="13" t="s">
        <v>80</v>
      </c>
      <c r="AY331" s="209" t="s">
        <v>129</v>
      </c>
    </row>
    <row r="332" spans="1:65" s="2" customFormat="1" ht="16.5" customHeight="1">
      <c r="A332" s="36"/>
      <c r="B332" s="37"/>
      <c r="C332" s="180" t="s">
        <v>497</v>
      </c>
      <c r="D332" s="180" t="s">
        <v>132</v>
      </c>
      <c r="E332" s="181" t="s">
        <v>498</v>
      </c>
      <c r="F332" s="182" t="s">
        <v>499</v>
      </c>
      <c r="G332" s="183" t="s">
        <v>232</v>
      </c>
      <c r="H332" s="184">
        <v>94.8</v>
      </c>
      <c r="I332" s="185"/>
      <c r="J332" s="186">
        <f>ROUND(I332*H332,2)</f>
        <v>0</v>
      </c>
      <c r="K332" s="182" t="s">
        <v>136</v>
      </c>
      <c r="L332" s="41"/>
      <c r="M332" s="187" t="s">
        <v>21</v>
      </c>
      <c r="N332" s="188" t="s">
        <v>44</v>
      </c>
      <c r="O332" s="66"/>
      <c r="P332" s="189">
        <f>O332*H332</f>
        <v>0</v>
      </c>
      <c r="Q332" s="189">
        <v>0</v>
      </c>
      <c r="R332" s="189">
        <f>Q332*H332</f>
        <v>0</v>
      </c>
      <c r="S332" s="189">
        <v>0</v>
      </c>
      <c r="T332" s="190">
        <f>S332*H332</f>
        <v>0</v>
      </c>
      <c r="U332" s="36"/>
      <c r="V332" s="36"/>
      <c r="W332" s="36"/>
      <c r="X332" s="36"/>
      <c r="Y332" s="36"/>
      <c r="Z332" s="36"/>
      <c r="AA332" s="36"/>
      <c r="AB332" s="36"/>
      <c r="AC332" s="36"/>
      <c r="AD332" s="36"/>
      <c r="AE332" s="36"/>
      <c r="AR332" s="191" t="s">
        <v>236</v>
      </c>
      <c r="AT332" s="191" t="s">
        <v>132</v>
      </c>
      <c r="AU332" s="191" t="s">
        <v>82</v>
      </c>
      <c r="AY332" s="19" t="s">
        <v>129</v>
      </c>
      <c r="BE332" s="192">
        <f>IF(N332="základní",J332,0)</f>
        <v>0</v>
      </c>
      <c r="BF332" s="192">
        <f>IF(N332="snížená",J332,0)</f>
        <v>0</v>
      </c>
      <c r="BG332" s="192">
        <f>IF(N332="zákl. přenesená",J332,0)</f>
        <v>0</v>
      </c>
      <c r="BH332" s="192">
        <f>IF(N332="sníž. přenesená",J332,0)</f>
        <v>0</v>
      </c>
      <c r="BI332" s="192">
        <f>IF(N332="nulová",J332,0)</f>
        <v>0</v>
      </c>
      <c r="BJ332" s="19" t="s">
        <v>80</v>
      </c>
      <c r="BK332" s="192">
        <f>ROUND(I332*H332,2)</f>
        <v>0</v>
      </c>
      <c r="BL332" s="19" t="s">
        <v>236</v>
      </c>
      <c r="BM332" s="191" t="s">
        <v>500</v>
      </c>
    </row>
    <row r="333" spans="1:65" s="2" customFormat="1" ht="11.25">
      <c r="A333" s="36"/>
      <c r="B333" s="37"/>
      <c r="C333" s="38"/>
      <c r="D333" s="193" t="s">
        <v>139</v>
      </c>
      <c r="E333" s="38"/>
      <c r="F333" s="194" t="s">
        <v>501</v>
      </c>
      <c r="G333" s="38"/>
      <c r="H333" s="38"/>
      <c r="I333" s="195"/>
      <c r="J333" s="38"/>
      <c r="K333" s="38"/>
      <c r="L333" s="41"/>
      <c r="M333" s="196"/>
      <c r="N333" s="197"/>
      <c r="O333" s="66"/>
      <c r="P333" s="66"/>
      <c r="Q333" s="66"/>
      <c r="R333" s="66"/>
      <c r="S333" s="66"/>
      <c r="T333" s="67"/>
      <c r="U333" s="36"/>
      <c r="V333" s="36"/>
      <c r="W333" s="36"/>
      <c r="X333" s="36"/>
      <c r="Y333" s="36"/>
      <c r="Z333" s="36"/>
      <c r="AA333" s="36"/>
      <c r="AB333" s="36"/>
      <c r="AC333" s="36"/>
      <c r="AD333" s="36"/>
      <c r="AE333" s="36"/>
      <c r="AT333" s="19" t="s">
        <v>139</v>
      </c>
      <c r="AU333" s="19" t="s">
        <v>82</v>
      </c>
    </row>
    <row r="334" spans="1:65" s="15" customFormat="1" ht="11.25">
      <c r="B334" s="222"/>
      <c r="C334" s="223"/>
      <c r="D334" s="200" t="s">
        <v>141</v>
      </c>
      <c r="E334" s="224" t="s">
        <v>21</v>
      </c>
      <c r="F334" s="225" t="s">
        <v>502</v>
      </c>
      <c r="G334" s="223"/>
      <c r="H334" s="224" t="s">
        <v>21</v>
      </c>
      <c r="I334" s="226"/>
      <c r="J334" s="223"/>
      <c r="K334" s="223"/>
      <c r="L334" s="227"/>
      <c r="M334" s="228"/>
      <c r="N334" s="229"/>
      <c r="O334" s="229"/>
      <c r="P334" s="229"/>
      <c r="Q334" s="229"/>
      <c r="R334" s="229"/>
      <c r="S334" s="229"/>
      <c r="T334" s="230"/>
      <c r="AT334" s="231" t="s">
        <v>141</v>
      </c>
      <c r="AU334" s="231" t="s">
        <v>82</v>
      </c>
      <c r="AV334" s="15" t="s">
        <v>80</v>
      </c>
      <c r="AW334" s="15" t="s">
        <v>34</v>
      </c>
      <c r="AX334" s="15" t="s">
        <v>73</v>
      </c>
      <c r="AY334" s="231" t="s">
        <v>129</v>
      </c>
    </row>
    <row r="335" spans="1:65" s="13" customFormat="1" ht="11.25">
      <c r="B335" s="198"/>
      <c r="C335" s="199"/>
      <c r="D335" s="200" t="s">
        <v>141</v>
      </c>
      <c r="E335" s="201" t="s">
        <v>21</v>
      </c>
      <c r="F335" s="202" t="s">
        <v>503</v>
      </c>
      <c r="G335" s="199"/>
      <c r="H335" s="203">
        <v>80.8</v>
      </c>
      <c r="I335" s="204"/>
      <c r="J335" s="199"/>
      <c r="K335" s="199"/>
      <c r="L335" s="205"/>
      <c r="M335" s="206"/>
      <c r="N335" s="207"/>
      <c r="O335" s="207"/>
      <c r="P335" s="207"/>
      <c r="Q335" s="207"/>
      <c r="R335" s="207"/>
      <c r="S335" s="207"/>
      <c r="T335" s="208"/>
      <c r="AT335" s="209" t="s">
        <v>141</v>
      </c>
      <c r="AU335" s="209" t="s">
        <v>82</v>
      </c>
      <c r="AV335" s="13" t="s">
        <v>82</v>
      </c>
      <c r="AW335" s="13" t="s">
        <v>34</v>
      </c>
      <c r="AX335" s="13" t="s">
        <v>73</v>
      </c>
      <c r="AY335" s="209" t="s">
        <v>129</v>
      </c>
    </row>
    <row r="336" spans="1:65" s="13" customFormat="1" ht="11.25">
      <c r="B336" s="198"/>
      <c r="C336" s="199"/>
      <c r="D336" s="200" t="s">
        <v>141</v>
      </c>
      <c r="E336" s="201" t="s">
        <v>21</v>
      </c>
      <c r="F336" s="202" t="s">
        <v>504</v>
      </c>
      <c r="G336" s="199"/>
      <c r="H336" s="203">
        <v>14</v>
      </c>
      <c r="I336" s="204"/>
      <c r="J336" s="199"/>
      <c r="K336" s="199"/>
      <c r="L336" s="205"/>
      <c r="M336" s="206"/>
      <c r="N336" s="207"/>
      <c r="O336" s="207"/>
      <c r="P336" s="207"/>
      <c r="Q336" s="207"/>
      <c r="R336" s="207"/>
      <c r="S336" s="207"/>
      <c r="T336" s="208"/>
      <c r="AT336" s="209" t="s">
        <v>141</v>
      </c>
      <c r="AU336" s="209" t="s">
        <v>82</v>
      </c>
      <c r="AV336" s="13" t="s">
        <v>82</v>
      </c>
      <c r="AW336" s="13" t="s">
        <v>34</v>
      </c>
      <c r="AX336" s="13" t="s">
        <v>73</v>
      </c>
      <c r="AY336" s="209" t="s">
        <v>129</v>
      </c>
    </row>
    <row r="337" spans="1:65" s="14" customFormat="1" ht="11.25">
      <c r="B337" s="210"/>
      <c r="C337" s="211"/>
      <c r="D337" s="200" t="s">
        <v>141</v>
      </c>
      <c r="E337" s="212" t="s">
        <v>21</v>
      </c>
      <c r="F337" s="213" t="s">
        <v>143</v>
      </c>
      <c r="G337" s="211"/>
      <c r="H337" s="214">
        <v>94.8</v>
      </c>
      <c r="I337" s="215"/>
      <c r="J337" s="211"/>
      <c r="K337" s="211"/>
      <c r="L337" s="216"/>
      <c r="M337" s="217"/>
      <c r="N337" s="218"/>
      <c r="O337" s="218"/>
      <c r="P337" s="218"/>
      <c r="Q337" s="218"/>
      <c r="R337" s="218"/>
      <c r="S337" s="218"/>
      <c r="T337" s="219"/>
      <c r="AT337" s="220" t="s">
        <v>141</v>
      </c>
      <c r="AU337" s="220" t="s">
        <v>82</v>
      </c>
      <c r="AV337" s="14" t="s">
        <v>130</v>
      </c>
      <c r="AW337" s="14" t="s">
        <v>34</v>
      </c>
      <c r="AX337" s="14" t="s">
        <v>80</v>
      </c>
      <c r="AY337" s="220" t="s">
        <v>129</v>
      </c>
    </row>
    <row r="338" spans="1:65" s="2" customFormat="1" ht="16.5" customHeight="1">
      <c r="A338" s="36"/>
      <c r="B338" s="37"/>
      <c r="C338" s="243" t="s">
        <v>505</v>
      </c>
      <c r="D338" s="243" t="s">
        <v>237</v>
      </c>
      <c r="E338" s="244" t="s">
        <v>506</v>
      </c>
      <c r="F338" s="245" t="s">
        <v>507</v>
      </c>
      <c r="G338" s="246" t="s">
        <v>232</v>
      </c>
      <c r="H338" s="247">
        <v>104.28</v>
      </c>
      <c r="I338" s="248"/>
      <c r="J338" s="249">
        <f>ROUND(I338*H338,2)</f>
        <v>0</v>
      </c>
      <c r="K338" s="245" t="s">
        <v>136</v>
      </c>
      <c r="L338" s="250"/>
      <c r="M338" s="251" t="s">
        <v>21</v>
      </c>
      <c r="N338" s="252" t="s">
        <v>44</v>
      </c>
      <c r="O338" s="66"/>
      <c r="P338" s="189">
        <f>O338*H338</f>
        <v>0</v>
      </c>
      <c r="Q338" s="189">
        <v>5.0000000000000001E-4</v>
      </c>
      <c r="R338" s="189">
        <f>Q338*H338</f>
        <v>5.2139999999999999E-2</v>
      </c>
      <c r="S338" s="189">
        <v>0</v>
      </c>
      <c r="T338" s="190">
        <f>S338*H338</f>
        <v>0</v>
      </c>
      <c r="U338" s="36"/>
      <c r="V338" s="36"/>
      <c r="W338" s="36"/>
      <c r="X338" s="36"/>
      <c r="Y338" s="36"/>
      <c r="Z338" s="36"/>
      <c r="AA338" s="36"/>
      <c r="AB338" s="36"/>
      <c r="AC338" s="36"/>
      <c r="AD338" s="36"/>
      <c r="AE338" s="36"/>
      <c r="AR338" s="191" t="s">
        <v>319</v>
      </c>
      <c r="AT338" s="191" t="s">
        <v>237</v>
      </c>
      <c r="AU338" s="191" t="s">
        <v>82</v>
      </c>
      <c r="AY338" s="19" t="s">
        <v>129</v>
      </c>
      <c r="BE338" s="192">
        <f>IF(N338="základní",J338,0)</f>
        <v>0</v>
      </c>
      <c r="BF338" s="192">
        <f>IF(N338="snížená",J338,0)</f>
        <v>0</v>
      </c>
      <c r="BG338" s="192">
        <f>IF(N338="zákl. přenesená",J338,0)</f>
        <v>0</v>
      </c>
      <c r="BH338" s="192">
        <f>IF(N338="sníž. přenesená",J338,0)</f>
        <v>0</v>
      </c>
      <c r="BI338" s="192">
        <f>IF(N338="nulová",J338,0)</f>
        <v>0</v>
      </c>
      <c r="BJ338" s="19" t="s">
        <v>80</v>
      </c>
      <c r="BK338" s="192">
        <f>ROUND(I338*H338,2)</f>
        <v>0</v>
      </c>
      <c r="BL338" s="19" t="s">
        <v>236</v>
      </c>
      <c r="BM338" s="191" t="s">
        <v>508</v>
      </c>
    </row>
    <row r="339" spans="1:65" s="13" customFormat="1" ht="11.25">
      <c r="B339" s="198"/>
      <c r="C339" s="199"/>
      <c r="D339" s="200" t="s">
        <v>141</v>
      </c>
      <c r="E339" s="199"/>
      <c r="F339" s="202" t="s">
        <v>509</v>
      </c>
      <c r="G339" s="199"/>
      <c r="H339" s="203">
        <v>104.28</v>
      </c>
      <c r="I339" s="204"/>
      <c r="J339" s="199"/>
      <c r="K339" s="199"/>
      <c r="L339" s="205"/>
      <c r="M339" s="206"/>
      <c r="N339" s="207"/>
      <c r="O339" s="207"/>
      <c r="P339" s="207"/>
      <c r="Q339" s="207"/>
      <c r="R339" s="207"/>
      <c r="S339" s="207"/>
      <c r="T339" s="208"/>
      <c r="AT339" s="209" t="s">
        <v>141</v>
      </c>
      <c r="AU339" s="209" t="s">
        <v>82</v>
      </c>
      <c r="AV339" s="13" t="s">
        <v>82</v>
      </c>
      <c r="AW339" s="13" t="s">
        <v>4</v>
      </c>
      <c r="AX339" s="13" t="s">
        <v>80</v>
      </c>
      <c r="AY339" s="209" t="s">
        <v>129</v>
      </c>
    </row>
    <row r="340" spans="1:65" s="2" customFormat="1" ht="24.2" customHeight="1">
      <c r="A340" s="36"/>
      <c r="B340" s="37"/>
      <c r="C340" s="180" t="s">
        <v>510</v>
      </c>
      <c r="D340" s="180" t="s">
        <v>132</v>
      </c>
      <c r="E340" s="181" t="s">
        <v>511</v>
      </c>
      <c r="F340" s="182" t="s">
        <v>512</v>
      </c>
      <c r="G340" s="183" t="s">
        <v>135</v>
      </c>
      <c r="H340" s="184">
        <v>7.28</v>
      </c>
      <c r="I340" s="185"/>
      <c r="J340" s="186">
        <f>ROUND(I340*H340,2)</f>
        <v>0</v>
      </c>
      <c r="K340" s="182" t="s">
        <v>136</v>
      </c>
      <c r="L340" s="41"/>
      <c r="M340" s="187" t="s">
        <v>21</v>
      </c>
      <c r="N340" s="188" t="s">
        <v>44</v>
      </c>
      <c r="O340" s="66"/>
      <c r="P340" s="189">
        <f>O340*H340</f>
        <v>0</v>
      </c>
      <c r="Q340" s="189">
        <v>0</v>
      </c>
      <c r="R340" s="189">
        <f>Q340*H340</f>
        <v>0</v>
      </c>
      <c r="S340" s="189">
        <v>0</v>
      </c>
      <c r="T340" s="190">
        <f>S340*H340</f>
        <v>0</v>
      </c>
      <c r="U340" s="36"/>
      <c r="V340" s="36"/>
      <c r="W340" s="36"/>
      <c r="X340" s="36"/>
      <c r="Y340" s="36"/>
      <c r="Z340" s="36"/>
      <c r="AA340" s="36"/>
      <c r="AB340" s="36"/>
      <c r="AC340" s="36"/>
      <c r="AD340" s="36"/>
      <c r="AE340" s="36"/>
      <c r="AR340" s="191" t="s">
        <v>236</v>
      </c>
      <c r="AT340" s="191" t="s">
        <v>132</v>
      </c>
      <c r="AU340" s="191" t="s">
        <v>82</v>
      </c>
      <c r="AY340" s="19" t="s">
        <v>129</v>
      </c>
      <c r="BE340" s="192">
        <f>IF(N340="základní",J340,0)</f>
        <v>0</v>
      </c>
      <c r="BF340" s="192">
        <f>IF(N340="snížená",J340,0)</f>
        <v>0</v>
      </c>
      <c r="BG340" s="192">
        <f>IF(N340="zákl. přenesená",J340,0)</f>
        <v>0</v>
      </c>
      <c r="BH340" s="192">
        <f>IF(N340="sníž. přenesená",J340,0)</f>
        <v>0</v>
      </c>
      <c r="BI340" s="192">
        <f>IF(N340="nulová",J340,0)</f>
        <v>0</v>
      </c>
      <c r="BJ340" s="19" t="s">
        <v>80</v>
      </c>
      <c r="BK340" s="192">
        <f>ROUND(I340*H340,2)</f>
        <v>0</v>
      </c>
      <c r="BL340" s="19" t="s">
        <v>236</v>
      </c>
      <c r="BM340" s="191" t="s">
        <v>513</v>
      </c>
    </row>
    <row r="341" spans="1:65" s="2" customFormat="1" ht="11.25">
      <c r="A341" s="36"/>
      <c r="B341" s="37"/>
      <c r="C341" s="38"/>
      <c r="D341" s="193" t="s">
        <v>139</v>
      </c>
      <c r="E341" s="38"/>
      <c r="F341" s="194" t="s">
        <v>514</v>
      </c>
      <c r="G341" s="38"/>
      <c r="H341" s="38"/>
      <c r="I341" s="195"/>
      <c r="J341" s="38"/>
      <c r="K341" s="38"/>
      <c r="L341" s="41"/>
      <c r="M341" s="196"/>
      <c r="N341" s="197"/>
      <c r="O341" s="66"/>
      <c r="P341" s="66"/>
      <c r="Q341" s="66"/>
      <c r="R341" s="66"/>
      <c r="S341" s="66"/>
      <c r="T341" s="67"/>
      <c r="U341" s="36"/>
      <c r="V341" s="36"/>
      <c r="W341" s="36"/>
      <c r="X341" s="36"/>
      <c r="Y341" s="36"/>
      <c r="Z341" s="36"/>
      <c r="AA341" s="36"/>
      <c r="AB341" s="36"/>
      <c r="AC341" s="36"/>
      <c r="AD341" s="36"/>
      <c r="AE341" s="36"/>
      <c r="AT341" s="19" t="s">
        <v>139</v>
      </c>
      <c r="AU341" s="19" t="s">
        <v>82</v>
      </c>
    </row>
    <row r="342" spans="1:65" s="13" customFormat="1" ht="11.25">
      <c r="B342" s="198"/>
      <c r="C342" s="199"/>
      <c r="D342" s="200" t="s">
        <v>141</v>
      </c>
      <c r="E342" s="201" t="s">
        <v>21</v>
      </c>
      <c r="F342" s="202" t="s">
        <v>515</v>
      </c>
      <c r="G342" s="199"/>
      <c r="H342" s="203">
        <v>7.28</v>
      </c>
      <c r="I342" s="204"/>
      <c r="J342" s="199"/>
      <c r="K342" s="199"/>
      <c r="L342" s="205"/>
      <c r="M342" s="206"/>
      <c r="N342" s="207"/>
      <c r="O342" s="207"/>
      <c r="P342" s="207"/>
      <c r="Q342" s="207"/>
      <c r="R342" s="207"/>
      <c r="S342" s="207"/>
      <c r="T342" s="208"/>
      <c r="AT342" s="209" t="s">
        <v>141</v>
      </c>
      <c r="AU342" s="209" t="s">
        <v>82</v>
      </c>
      <c r="AV342" s="13" t="s">
        <v>82</v>
      </c>
      <c r="AW342" s="13" t="s">
        <v>34</v>
      </c>
      <c r="AX342" s="13" t="s">
        <v>73</v>
      </c>
      <c r="AY342" s="209" t="s">
        <v>129</v>
      </c>
    </row>
    <row r="343" spans="1:65" s="14" customFormat="1" ht="11.25">
      <c r="B343" s="210"/>
      <c r="C343" s="211"/>
      <c r="D343" s="200" t="s">
        <v>141</v>
      </c>
      <c r="E343" s="212" t="s">
        <v>21</v>
      </c>
      <c r="F343" s="213" t="s">
        <v>143</v>
      </c>
      <c r="G343" s="211"/>
      <c r="H343" s="214">
        <v>7.28</v>
      </c>
      <c r="I343" s="215"/>
      <c r="J343" s="211"/>
      <c r="K343" s="211"/>
      <c r="L343" s="216"/>
      <c r="M343" s="217"/>
      <c r="N343" s="218"/>
      <c r="O343" s="218"/>
      <c r="P343" s="218"/>
      <c r="Q343" s="218"/>
      <c r="R343" s="218"/>
      <c r="S343" s="218"/>
      <c r="T343" s="219"/>
      <c r="AT343" s="220" t="s">
        <v>141</v>
      </c>
      <c r="AU343" s="220" t="s">
        <v>82</v>
      </c>
      <c r="AV343" s="14" t="s">
        <v>130</v>
      </c>
      <c r="AW343" s="14" t="s">
        <v>34</v>
      </c>
      <c r="AX343" s="14" t="s">
        <v>80</v>
      </c>
      <c r="AY343" s="220" t="s">
        <v>129</v>
      </c>
    </row>
    <row r="344" spans="1:65" s="2" customFormat="1" ht="16.5" customHeight="1">
      <c r="A344" s="36"/>
      <c r="B344" s="37"/>
      <c r="C344" s="243" t="s">
        <v>516</v>
      </c>
      <c r="D344" s="243" t="s">
        <v>237</v>
      </c>
      <c r="E344" s="244" t="s">
        <v>329</v>
      </c>
      <c r="F344" s="245" t="s">
        <v>330</v>
      </c>
      <c r="G344" s="246" t="s">
        <v>164</v>
      </c>
      <c r="H344" s="247">
        <v>3.0000000000000001E-3</v>
      </c>
      <c r="I344" s="248"/>
      <c r="J344" s="249">
        <f>ROUND(I344*H344,2)</f>
        <v>0</v>
      </c>
      <c r="K344" s="245" t="s">
        <v>136</v>
      </c>
      <c r="L344" s="250"/>
      <c r="M344" s="251" t="s">
        <v>21</v>
      </c>
      <c r="N344" s="252" t="s">
        <v>44</v>
      </c>
      <c r="O344" s="66"/>
      <c r="P344" s="189">
        <f>O344*H344</f>
        <v>0</v>
      </c>
      <c r="Q344" s="189">
        <v>1</v>
      </c>
      <c r="R344" s="189">
        <f>Q344*H344</f>
        <v>3.0000000000000001E-3</v>
      </c>
      <c r="S344" s="189">
        <v>0</v>
      </c>
      <c r="T344" s="190">
        <f>S344*H344</f>
        <v>0</v>
      </c>
      <c r="U344" s="36"/>
      <c r="V344" s="36"/>
      <c r="W344" s="36"/>
      <c r="X344" s="36"/>
      <c r="Y344" s="36"/>
      <c r="Z344" s="36"/>
      <c r="AA344" s="36"/>
      <c r="AB344" s="36"/>
      <c r="AC344" s="36"/>
      <c r="AD344" s="36"/>
      <c r="AE344" s="36"/>
      <c r="AR344" s="191" t="s">
        <v>319</v>
      </c>
      <c r="AT344" s="191" t="s">
        <v>237</v>
      </c>
      <c r="AU344" s="191" t="s">
        <v>82</v>
      </c>
      <c r="AY344" s="19" t="s">
        <v>129</v>
      </c>
      <c r="BE344" s="192">
        <f>IF(N344="základní",J344,0)</f>
        <v>0</v>
      </c>
      <c r="BF344" s="192">
        <f>IF(N344="snížená",J344,0)</f>
        <v>0</v>
      </c>
      <c r="BG344" s="192">
        <f>IF(N344="zákl. přenesená",J344,0)</f>
        <v>0</v>
      </c>
      <c r="BH344" s="192">
        <f>IF(N344="sníž. přenesená",J344,0)</f>
        <v>0</v>
      </c>
      <c r="BI344" s="192">
        <f>IF(N344="nulová",J344,0)</f>
        <v>0</v>
      </c>
      <c r="BJ344" s="19" t="s">
        <v>80</v>
      </c>
      <c r="BK344" s="192">
        <f>ROUND(I344*H344,2)</f>
        <v>0</v>
      </c>
      <c r="BL344" s="19" t="s">
        <v>236</v>
      </c>
      <c r="BM344" s="191" t="s">
        <v>517</v>
      </c>
    </row>
    <row r="345" spans="1:65" s="13" customFormat="1" ht="11.25">
      <c r="B345" s="198"/>
      <c r="C345" s="199"/>
      <c r="D345" s="200" t="s">
        <v>141</v>
      </c>
      <c r="E345" s="199"/>
      <c r="F345" s="202" t="s">
        <v>518</v>
      </c>
      <c r="G345" s="199"/>
      <c r="H345" s="203">
        <v>3.0000000000000001E-3</v>
      </c>
      <c r="I345" s="204"/>
      <c r="J345" s="199"/>
      <c r="K345" s="199"/>
      <c r="L345" s="205"/>
      <c r="M345" s="206"/>
      <c r="N345" s="207"/>
      <c r="O345" s="207"/>
      <c r="P345" s="207"/>
      <c r="Q345" s="207"/>
      <c r="R345" s="207"/>
      <c r="S345" s="207"/>
      <c r="T345" s="208"/>
      <c r="AT345" s="209" t="s">
        <v>141</v>
      </c>
      <c r="AU345" s="209" t="s">
        <v>82</v>
      </c>
      <c r="AV345" s="13" t="s">
        <v>82</v>
      </c>
      <c r="AW345" s="13" t="s">
        <v>4</v>
      </c>
      <c r="AX345" s="13" t="s">
        <v>80</v>
      </c>
      <c r="AY345" s="209" t="s">
        <v>129</v>
      </c>
    </row>
    <row r="346" spans="1:65" s="2" customFormat="1" ht="24.2" customHeight="1">
      <c r="A346" s="36"/>
      <c r="B346" s="37"/>
      <c r="C346" s="180" t="s">
        <v>519</v>
      </c>
      <c r="D346" s="180" t="s">
        <v>132</v>
      </c>
      <c r="E346" s="181" t="s">
        <v>520</v>
      </c>
      <c r="F346" s="182" t="s">
        <v>521</v>
      </c>
      <c r="G346" s="183" t="s">
        <v>135</v>
      </c>
      <c r="H346" s="184">
        <v>27.6</v>
      </c>
      <c r="I346" s="185"/>
      <c r="J346" s="186">
        <f>ROUND(I346*H346,2)</f>
        <v>0</v>
      </c>
      <c r="K346" s="182" t="s">
        <v>136</v>
      </c>
      <c r="L346" s="41"/>
      <c r="M346" s="187" t="s">
        <v>21</v>
      </c>
      <c r="N346" s="188" t="s">
        <v>44</v>
      </c>
      <c r="O346" s="66"/>
      <c r="P346" s="189">
        <f>O346*H346</f>
        <v>0</v>
      </c>
      <c r="Q346" s="189">
        <v>0</v>
      </c>
      <c r="R346" s="189">
        <f>Q346*H346</f>
        <v>0</v>
      </c>
      <c r="S346" s="189">
        <v>0</v>
      </c>
      <c r="T346" s="190">
        <f>S346*H346</f>
        <v>0</v>
      </c>
      <c r="U346" s="36"/>
      <c r="V346" s="36"/>
      <c r="W346" s="36"/>
      <c r="X346" s="36"/>
      <c r="Y346" s="36"/>
      <c r="Z346" s="36"/>
      <c r="AA346" s="36"/>
      <c r="AB346" s="36"/>
      <c r="AC346" s="36"/>
      <c r="AD346" s="36"/>
      <c r="AE346" s="36"/>
      <c r="AR346" s="191" t="s">
        <v>236</v>
      </c>
      <c r="AT346" s="191" t="s">
        <v>132</v>
      </c>
      <c r="AU346" s="191" t="s">
        <v>82</v>
      </c>
      <c r="AY346" s="19" t="s">
        <v>129</v>
      </c>
      <c r="BE346" s="192">
        <f>IF(N346="základní",J346,0)</f>
        <v>0</v>
      </c>
      <c r="BF346" s="192">
        <f>IF(N346="snížená",J346,0)</f>
        <v>0</v>
      </c>
      <c r="BG346" s="192">
        <f>IF(N346="zákl. přenesená",J346,0)</f>
        <v>0</v>
      </c>
      <c r="BH346" s="192">
        <f>IF(N346="sníž. přenesená",J346,0)</f>
        <v>0</v>
      </c>
      <c r="BI346" s="192">
        <f>IF(N346="nulová",J346,0)</f>
        <v>0</v>
      </c>
      <c r="BJ346" s="19" t="s">
        <v>80</v>
      </c>
      <c r="BK346" s="192">
        <f>ROUND(I346*H346,2)</f>
        <v>0</v>
      </c>
      <c r="BL346" s="19" t="s">
        <v>236</v>
      </c>
      <c r="BM346" s="191" t="s">
        <v>522</v>
      </c>
    </row>
    <row r="347" spans="1:65" s="2" customFormat="1" ht="11.25">
      <c r="A347" s="36"/>
      <c r="B347" s="37"/>
      <c r="C347" s="38"/>
      <c r="D347" s="193" t="s">
        <v>139</v>
      </c>
      <c r="E347" s="38"/>
      <c r="F347" s="194" t="s">
        <v>523</v>
      </c>
      <c r="G347" s="38"/>
      <c r="H347" s="38"/>
      <c r="I347" s="195"/>
      <c r="J347" s="38"/>
      <c r="K347" s="38"/>
      <c r="L347" s="41"/>
      <c r="M347" s="196"/>
      <c r="N347" s="197"/>
      <c r="O347" s="66"/>
      <c r="P347" s="66"/>
      <c r="Q347" s="66"/>
      <c r="R347" s="66"/>
      <c r="S347" s="66"/>
      <c r="T347" s="67"/>
      <c r="U347" s="36"/>
      <c r="V347" s="36"/>
      <c r="W347" s="36"/>
      <c r="X347" s="36"/>
      <c r="Y347" s="36"/>
      <c r="Z347" s="36"/>
      <c r="AA347" s="36"/>
      <c r="AB347" s="36"/>
      <c r="AC347" s="36"/>
      <c r="AD347" s="36"/>
      <c r="AE347" s="36"/>
      <c r="AT347" s="19" t="s">
        <v>139</v>
      </c>
      <c r="AU347" s="19" t="s">
        <v>82</v>
      </c>
    </row>
    <row r="348" spans="1:65" s="15" customFormat="1" ht="11.25">
      <c r="B348" s="222"/>
      <c r="C348" s="223"/>
      <c r="D348" s="200" t="s">
        <v>141</v>
      </c>
      <c r="E348" s="224" t="s">
        <v>21</v>
      </c>
      <c r="F348" s="225" t="s">
        <v>524</v>
      </c>
      <c r="G348" s="223"/>
      <c r="H348" s="224" t="s">
        <v>21</v>
      </c>
      <c r="I348" s="226"/>
      <c r="J348" s="223"/>
      <c r="K348" s="223"/>
      <c r="L348" s="227"/>
      <c r="M348" s="228"/>
      <c r="N348" s="229"/>
      <c r="O348" s="229"/>
      <c r="P348" s="229"/>
      <c r="Q348" s="229"/>
      <c r="R348" s="229"/>
      <c r="S348" s="229"/>
      <c r="T348" s="230"/>
      <c r="AT348" s="231" t="s">
        <v>141</v>
      </c>
      <c r="AU348" s="231" t="s">
        <v>82</v>
      </c>
      <c r="AV348" s="15" t="s">
        <v>80</v>
      </c>
      <c r="AW348" s="15" t="s">
        <v>34</v>
      </c>
      <c r="AX348" s="15" t="s">
        <v>73</v>
      </c>
      <c r="AY348" s="231" t="s">
        <v>129</v>
      </c>
    </row>
    <row r="349" spans="1:65" s="13" customFormat="1" ht="11.25">
      <c r="B349" s="198"/>
      <c r="C349" s="199"/>
      <c r="D349" s="200" t="s">
        <v>141</v>
      </c>
      <c r="E349" s="201" t="s">
        <v>21</v>
      </c>
      <c r="F349" s="202" t="s">
        <v>525</v>
      </c>
      <c r="G349" s="199"/>
      <c r="H349" s="203">
        <v>21.3</v>
      </c>
      <c r="I349" s="204"/>
      <c r="J349" s="199"/>
      <c r="K349" s="199"/>
      <c r="L349" s="205"/>
      <c r="M349" s="206"/>
      <c r="N349" s="207"/>
      <c r="O349" s="207"/>
      <c r="P349" s="207"/>
      <c r="Q349" s="207"/>
      <c r="R349" s="207"/>
      <c r="S349" s="207"/>
      <c r="T349" s="208"/>
      <c r="AT349" s="209" t="s">
        <v>141</v>
      </c>
      <c r="AU349" s="209" t="s">
        <v>82</v>
      </c>
      <c r="AV349" s="13" t="s">
        <v>82</v>
      </c>
      <c r="AW349" s="13" t="s">
        <v>34</v>
      </c>
      <c r="AX349" s="13" t="s">
        <v>73</v>
      </c>
      <c r="AY349" s="209" t="s">
        <v>129</v>
      </c>
    </row>
    <row r="350" spans="1:65" s="13" customFormat="1" ht="11.25">
      <c r="B350" s="198"/>
      <c r="C350" s="199"/>
      <c r="D350" s="200" t="s">
        <v>141</v>
      </c>
      <c r="E350" s="201" t="s">
        <v>21</v>
      </c>
      <c r="F350" s="202" t="s">
        <v>526</v>
      </c>
      <c r="G350" s="199"/>
      <c r="H350" s="203">
        <v>5.0999999999999996</v>
      </c>
      <c r="I350" s="204"/>
      <c r="J350" s="199"/>
      <c r="K350" s="199"/>
      <c r="L350" s="205"/>
      <c r="M350" s="206"/>
      <c r="N350" s="207"/>
      <c r="O350" s="207"/>
      <c r="P350" s="207"/>
      <c r="Q350" s="207"/>
      <c r="R350" s="207"/>
      <c r="S350" s="207"/>
      <c r="T350" s="208"/>
      <c r="AT350" s="209" t="s">
        <v>141</v>
      </c>
      <c r="AU350" s="209" t="s">
        <v>82</v>
      </c>
      <c r="AV350" s="13" t="s">
        <v>82</v>
      </c>
      <c r="AW350" s="13" t="s">
        <v>34</v>
      </c>
      <c r="AX350" s="13" t="s">
        <v>73</v>
      </c>
      <c r="AY350" s="209" t="s">
        <v>129</v>
      </c>
    </row>
    <row r="351" spans="1:65" s="13" customFormat="1" ht="11.25">
      <c r="B351" s="198"/>
      <c r="C351" s="199"/>
      <c r="D351" s="200" t="s">
        <v>141</v>
      </c>
      <c r="E351" s="201" t="s">
        <v>21</v>
      </c>
      <c r="F351" s="202" t="s">
        <v>527</v>
      </c>
      <c r="G351" s="199"/>
      <c r="H351" s="203">
        <v>1.2</v>
      </c>
      <c r="I351" s="204"/>
      <c r="J351" s="199"/>
      <c r="K351" s="199"/>
      <c r="L351" s="205"/>
      <c r="M351" s="206"/>
      <c r="N351" s="207"/>
      <c r="O351" s="207"/>
      <c r="P351" s="207"/>
      <c r="Q351" s="207"/>
      <c r="R351" s="207"/>
      <c r="S351" s="207"/>
      <c r="T351" s="208"/>
      <c r="AT351" s="209" t="s">
        <v>141</v>
      </c>
      <c r="AU351" s="209" t="s">
        <v>82</v>
      </c>
      <c r="AV351" s="13" t="s">
        <v>82</v>
      </c>
      <c r="AW351" s="13" t="s">
        <v>34</v>
      </c>
      <c r="AX351" s="13" t="s">
        <v>73</v>
      </c>
      <c r="AY351" s="209" t="s">
        <v>129</v>
      </c>
    </row>
    <row r="352" spans="1:65" s="14" customFormat="1" ht="11.25">
      <c r="B352" s="210"/>
      <c r="C352" s="211"/>
      <c r="D352" s="200" t="s">
        <v>141</v>
      </c>
      <c r="E352" s="212" t="s">
        <v>21</v>
      </c>
      <c r="F352" s="213" t="s">
        <v>143</v>
      </c>
      <c r="G352" s="211"/>
      <c r="H352" s="214">
        <v>27.6</v>
      </c>
      <c r="I352" s="215"/>
      <c r="J352" s="211"/>
      <c r="K352" s="211"/>
      <c r="L352" s="216"/>
      <c r="M352" s="217"/>
      <c r="N352" s="218"/>
      <c r="O352" s="218"/>
      <c r="P352" s="218"/>
      <c r="Q352" s="218"/>
      <c r="R352" s="218"/>
      <c r="S352" s="218"/>
      <c r="T352" s="219"/>
      <c r="AT352" s="220" t="s">
        <v>141</v>
      </c>
      <c r="AU352" s="220" t="s">
        <v>82</v>
      </c>
      <c r="AV352" s="14" t="s">
        <v>130</v>
      </c>
      <c r="AW352" s="14" t="s">
        <v>34</v>
      </c>
      <c r="AX352" s="14" t="s">
        <v>80</v>
      </c>
      <c r="AY352" s="220" t="s">
        <v>129</v>
      </c>
    </row>
    <row r="353" spans="1:65" s="2" customFormat="1" ht="16.5" customHeight="1">
      <c r="A353" s="36"/>
      <c r="B353" s="37"/>
      <c r="C353" s="243" t="s">
        <v>528</v>
      </c>
      <c r="D353" s="243" t="s">
        <v>237</v>
      </c>
      <c r="E353" s="244" t="s">
        <v>443</v>
      </c>
      <c r="F353" s="245" t="s">
        <v>444</v>
      </c>
      <c r="G353" s="246" t="s">
        <v>135</v>
      </c>
      <c r="H353" s="247">
        <v>33.119999999999997</v>
      </c>
      <c r="I353" s="248"/>
      <c r="J353" s="249">
        <f>ROUND(I353*H353,2)</f>
        <v>0</v>
      </c>
      <c r="K353" s="245" t="s">
        <v>136</v>
      </c>
      <c r="L353" s="250"/>
      <c r="M353" s="251" t="s">
        <v>21</v>
      </c>
      <c r="N353" s="252" t="s">
        <v>44</v>
      </c>
      <c r="O353" s="66"/>
      <c r="P353" s="189">
        <f>O353*H353</f>
        <v>0</v>
      </c>
      <c r="Q353" s="189">
        <v>5.0000000000000001E-4</v>
      </c>
      <c r="R353" s="189">
        <f>Q353*H353</f>
        <v>1.6559999999999998E-2</v>
      </c>
      <c r="S353" s="189">
        <v>0</v>
      </c>
      <c r="T353" s="190">
        <f>S353*H353</f>
        <v>0</v>
      </c>
      <c r="U353" s="36"/>
      <c r="V353" s="36"/>
      <c r="W353" s="36"/>
      <c r="X353" s="36"/>
      <c r="Y353" s="36"/>
      <c r="Z353" s="36"/>
      <c r="AA353" s="36"/>
      <c r="AB353" s="36"/>
      <c r="AC353" s="36"/>
      <c r="AD353" s="36"/>
      <c r="AE353" s="36"/>
      <c r="AR353" s="191" t="s">
        <v>319</v>
      </c>
      <c r="AT353" s="191" t="s">
        <v>237</v>
      </c>
      <c r="AU353" s="191" t="s">
        <v>82</v>
      </c>
      <c r="AY353" s="19" t="s">
        <v>129</v>
      </c>
      <c r="BE353" s="192">
        <f>IF(N353="základní",J353,0)</f>
        <v>0</v>
      </c>
      <c r="BF353" s="192">
        <f>IF(N353="snížená",J353,0)</f>
        <v>0</v>
      </c>
      <c r="BG353" s="192">
        <f>IF(N353="zákl. přenesená",J353,0)</f>
        <v>0</v>
      </c>
      <c r="BH353" s="192">
        <f>IF(N353="sníž. přenesená",J353,0)</f>
        <v>0</v>
      </c>
      <c r="BI353" s="192">
        <f>IF(N353="nulová",J353,0)</f>
        <v>0</v>
      </c>
      <c r="BJ353" s="19" t="s">
        <v>80</v>
      </c>
      <c r="BK353" s="192">
        <f>ROUND(I353*H353,2)</f>
        <v>0</v>
      </c>
      <c r="BL353" s="19" t="s">
        <v>236</v>
      </c>
      <c r="BM353" s="191" t="s">
        <v>529</v>
      </c>
    </row>
    <row r="354" spans="1:65" s="13" customFormat="1" ht="11.25">
      <c r="B354" s="198"/>
      <c r="C354" s="199"/>
      <c r="D354" s="200" t="s">
        <v>141</v>
      </c>
      <c r="E354" s="199"/>
      <c r="F354" s="202" t="s">
        <v>530</v>
      </c>
      <c r="G354" s="199"/>
      <c r="H354" s="203">
        <v>33.119999999999997</v>
      </c>
      <c r="I354" s="204"/>
      <c r="J354" s="199"/>
      <c r="K354" s="199"/>
      <c r="L354" s="205"/>
      <c r="M354" s="206"/>
      <c r="N354" s="207"/>
      <c r="O354" s="207"/>
      <c r="P354" s="207"/>
      <c r="Q354" s="207"/>
      <c r="R354" s="207"/>
      <c r="S354" s="207"/>
      <c r="T354" s="208"/>
      <c r="AT354" s="209" t="s">
        <v>141</v>
      </c>
      <c r="AU354" s="209" t="s">
        <v>82</v>
      </c>
      <c r="AV354" s="13" t="s">
        <v>82</v>
      </c>
      <c r="AW354" s="13" t="s">
        <v>4</v>
      </c>
      <c r="AX354" s="13" t="s">
        <v>80</v>
      </c>
      <c r="AY354" s="209" t="s">
        <v>129</v>
      </c>
    </row>
    <row r="355" spans="1:65" s="2" customFormat="1" ht="24.2" customHeight="1">
      <c r="A355" s="36"/>
      <c r="B355" s="37"/>
      <c r="C355" s="180" t="s">
        <v>531</v>
      </c>
      <c r="D355" s="180" t="s">
        <v>132</v>
      </c>
      <c r="E355" s="181" t="s">
        <v>532</v>
      </c>
      <c r="F355" s="182" t="s">
        <v>533</v>
      </c>
      <c r="G355" s="183" t="s">
        <v>135</v>
      </c>
      <c r="H355" s="184">
        <v>7.28</v>
      </c>
      <c r="I355" s="185"/>
      <c r="J355" s="186">
        <f>ROUND(I355*H355,2)</f>
        <v>0</v>
      </c>
      <c r="K355" s="182" t="s">
        <v>136</v>
      </c>
      <c r="L355" s="41"/>
      <c r="M355" s="187" t="s">
        <v>21</v>
      </c>
      <c r="N355" s="188" t="s">
        <v>44</v>
      </c>
      <c r="O355" s="66"/>
      <c r="P355" s="189">
        <f>O355*H355</f>
        <v>0</v>
      </c>
      <c r="Q355" s="189">
        <v>9.3999999999999997E-4</v>
      </c>
      <c r="R355" s="189">
        <f>Q355*H355</f>
        <v>6.8431999999999998E-3</v>
      </c>
      <c r="S355" s="189">
        <v>0</v>
      </c>
      <c r="T355" s="190">
        <f>S355*H355</f>
        <v>0</v>
      </c>
      <c r="U355" s="36"/>
      <c r="V355" s="36"/>
      <c r="W355" s="36"/>
      <c r="X355" s="36"/>
      <c r="Y355" s="36"/>
      <c r="Z355" s="36"/>
      <c r="AA355" s="36"/>
      <c r="AB355" s="36"/>
      <c r="AC355" s="36"/>
      <c r="AD355" s="36"/>
      <c r="AE355" s="36"/>
      <c r="AR355" s="191" t="s">
        <v>236</v>
      </c>
      <c r="AT355" s="191" t="s">
        <v>132</v>
      </c>
      <c r="AU355" s="191" t="s">
        <v>82</v>
      </c>
      <c r="AY355" s="19" t="s">
        <v>129</v>
      </c>
      <c r="BE355" s="192">
        <f>IF(N355="základní",J355,0)</f>
        <v>0</v>
      </c>
      <c r="BF355" s="192">
        <f>IF(N355="snížená",J355,0)</f>
        <v>0</v>
      </c>
      <c r="BG355" s="192">
        <f>IF(N355="zákl. přenesená",J355,0)</f>
        <v>0</v>
      </c>
      <c r="BH355" s="192">
        <f>IF(N355="sníž. přenesená",J355,0)</f>
        <v>0</v>
      </c>
      <c r="BI355" s="192">
        <f>IF(N355="nulová",J355,0)</f>
        <v>0</v>
      </c>
      <c r="BJ355" s="19" t="s">
        <v>80</v>
      </c>
      <c r="BK355" s="192">
        <f>ROUND(I355*H355,2)</f>
        <v>0</v>
      </c>
      <c r="BL355" s="19" t="s">
        <v>236</v>
      </c>
      <c r="BM355" s="191" t="s">
        <v>534</v>
      </c>
    </row>
    <row r="356" spans="1:65" s="2" customFormat="1" ht="11.25">
      <c r="A356" s="36"/>
      <c r="B356" s="37"/>
      <c r="C356" s="38"/>
      <c r="D356" s="193" t="s">
        <v>139</v>
      </c>
      <c r="E356" s="38"/>
      <c r="F356" s="194" t="s">
        <v>535</v>
      </c>
      <c r="G356" s="38"/>
      <c r="H356" s="38"/>
      <c r="I356" s="195"/>
      <c r="J356" s="38"/>
      <c r="K356" s="38"/>
      <c r="L356" s="41"/>
      <c r="M356" s="196"/>
      <c r="N356" s="197"/>
      <c r="O356" s="66"/>
      <c r="P356" s="66"/>
      <c r="Q356" s="66"/>
      <c r="R356" s="66"/>
      <c r="S356" s="66"/>
      <c r="T356" s="67"/>
      <c r="U356" s="36"/>
      <c r="V356" s="36"/>
      <c r="W356" s="36"/>
      <c r="X356" s="36"/>
      <c r="Y356" s="36"/>
      <c r="Z356" s="36"/>
      <c r="AA356" s="36"/>
      <c r="AB356" s="36"/>
      <c r="AC356" s="36"/>
      <c r="AD356" s="36"/>
      <c r="AE356" s="36"/>
      <c r="AT356" s="19" t="s">
        <v>139</v>
      </c>
      <c r="AU356" s="19" t="s">
        <v>82</v>
      </c>
    </row>
    <row r="357" spans="1:65" s="13" customFormat="1" ht="11.25">
      <c r="B357" s="198"/>
      <c r="C357" s="199"/>
      <c r="D357" s="200" t="s">
        <v>141</v>
      </c>
      <c r="E357" s="201" t="s">
        <v>21</v>
      </c>
      <c r="F357" s="202" t="s">
        <v>515</v>
      </c>
      <c r="G357" s="199"/>
      <c r="H357" s="203">
        <v>7.28</v>
      </c>
      <c r="I357" s="204"/>
      <c r="J357" s="199"/>
      <c r="K357" s="199"/>
      <c r="L357" s="205"/>
      <c r="M357" s="206"/>
      <c r="N357" s="207"/>
      <c r="O357" s="207"/>
      <c r="P357" s="207"/>
      <c r="Q357" s="207"/>
      <c r="R357" s="207"/>
      <c r="S357" s="207"/>
      <c r="T357" s="208"/>
      <c r="AT357" s="209" t="s">
        <v>141</v>
      </c>
      <c r="AU357" s="209" t="s">
        <v>82</v>
      </c>
      <c r="AV357" s="13" t="s">
        <v>82</v>
      </c>
      <c r="AW357" s="13" t="s">
        <v>34</v>
      </c>
      <c r="AX357" s="13" t="s">
        <v>73</v>
      </c>
      <c r="AY357" s="209" t="s">
        <v>129</v>
      </c>
    </row>
    <row r="358" spans="1:65" s="14" customFormat="1" ht="11.25">
      <c r="B358" s="210"/>
      <c r="C358" s="211"/>
      <c r="D358" s="200" t="s">
        <v>141</v>
      </c>
      <c r="E358" s="212" t="s">
        <v>21</v>
      </c>
      <c r="F358" s="213" t="s">
        <v>143</v>
      </c>
      <c r="G358" s="211"/>
      <c r="H358" s="214">
        <v>7.28</v>
      </c>
      <c r="I358" s="215"/>
      <c r="J358" s="211"/>
      <c r="K358" s="211"/>
      <c r="L358" s="216"/>
      <c r="M358" s="217"/>
      <c r="N358" s="218"/>
      <c r="O358" s="218"/>
      <c r="P358" s="218"/>
      <c r="Q358" s="218"/>
      <c r="R358" s="218"/>
      <c r="S358" s="218"/>
      <c r="T358" s="219"/>
      <c r="AT358" s="220" t="s">
        <v>141</v>
      </c>
      <c r="AU358" s="220" t="s">
        <v>82</v>
      </c>
      <c r="AV358" s="14" t="s">
        <v>130</v>
      </c>
      <c r="AW358" s="14" t="s">
        <v>34</v>
      </c>
      <c r="AX358" s="14" t="s">
        <v>80</v>
      </c>
      <c r="AY358" s="220" t="s">
        <v>129</v>
      </c>
    </row>
    <row r="359" spans="1:65" s="2" customFormat="1" ht="24.2" customHeight="1">
      <c r="A359" s="36"/>
      <c r="B359" s="37"/>
      <c r="C359" s="243" t="s">
        <v>536</v>
      </c>
      <c r="D359" s="243" t="s">
        <v>237</v>
      </c>
      <c r="E359" s="244" t="s">
        <v>366</v>
      </c>
      <c r="F359" s="245" t="s">
        <v>367</v>
      </c>
      <c r="G359" s="246" t="s">
        <v>135</v>
      </c>
      <c r="H359" s="247">
        <v>8.7360000000000007</v>
      </c>
      <c r="I359" s="248"/>
      <c r="J359" s="249">
        <f>ROUND(I359*H359,2)</f>
        <v>0</v>
      </c>
      <c r="K359" s="245" t="s">
        <v>136</v>
      </c>
      <c r="L359" s="250"/>
      <c r="M359" s="251" t="s">
        <v>21</v>
      </c>
      <c r="N359" s="252" t="s">
        <v>44</v>
      </c>
      <c r="O359" s="66"/>
      <c r="P359" s="189">
        <f>O359*H359</f>
        <v>0</v>
      </c>
      <c r="Q359" s="189">
        <v>5.4000000000000003E-3</v>
      </c>
      <c r="R359" s="189">
        <f>Q359*H359</f>
        <v>4.7174400000000005E-2</v>
      </c>
      <c r="S359" s="189">
        <v>0</v>
      </c>
      <c r="T359" s="190">
        <f>S359*H359</f>
        <v>0</v>
      </c>
      <c r="U359" s="36"/>
      <c r="V359" s="36"/>
      <c r="W359" s="36"/>
      <c r="X359" s="36"/>
      <c r="Y359" s="36"/>
      <c r="Z359" s="36"/>
      <c r="AA359" s="36"/>
      <c r="AB359" s="36"/>
      <c r="AC359" s="36"/>
      <c r="AD359" s="36"/>
      <c r="AE359" s="36"/>
      <c r="AR359" s="191" t="s">
        <v>319</v>
      </c>
      <c r="AT359" s="191" t="s">
        <v>237</v>
      </c>
      <c r="AU359" s="191" t="s">
        <v>82</v>
      </c>
      <c r="AY359" s="19" t="s">
        <v>129</v>
      </c>
      <c r="BE359" s="192">
        <f>IF(N359="základní",J359,0)</f>
        <v>0</v>
      </c>
      <c r="BF359" s="192">
        <f>IF(N359="snížená",J359,0)</f>
        <v>0</v>
      </c>
      <c r="BG359" s="192">
        <f>IF(N359="zákl. přenesená",J359,0)</f>
        <v>0</v>
      </c>
      <c r="BH359" s="192">
        <f>IF(N359="sníž. přenesená",J359,0)</f>
        <v>0</v>
      </c>
      <c r="BI359" s="192">
        <f>IF(N359="nulová",J359,0)</f>
        <v>0</v>
      </c>
      <c r="BJ359" s="19" t="s">
        <v>80</v>
      </c>
      <c r="BK359" s="192">
        <f>ROUND(I359*H359,2)</f>
        <v>0</v>
      </c>
      <c r="BL359" s="19" t="s">
        <v>236</v>
      </c>
      <c r="BM359" s="191" t="s">
        <v>537</v>
      </c>
    </row>
    <row r="360" spans="1:65" s="13" customFormat="1" ht="11.25">
      <c r="B360" s="198"/>
      <c r="C360" s="199"/>
      <c r="D360" s="200" t="s">
        <v>141</v>
      </c>
      <c r="E360" s="199"/>
      <c r="F360" s="202" t="s">
        <v>538</v>
      </c>
      <c r="G360" s="199"/>
      <c r="H360" s="203">
        <v>8.7360000000000007</v>
      </c>
      <c r="I360" s="204"/>
      <c r="J360" s="199"/>
      <c r="K360" s="199"/>
      <c r="L360" s="205"/>
      <c r="M360" s="206"/>
      <c r="N360" s="207"/>
      <c r="O360" s="207"/>
      <c r="P360" s="207"/>
      <c r="Q360" s="207"/>
      <c r="R360" s="207"/>
      <c r="S360" s="207"/>
      <c r="T360" s="208"/>
      <c r="AT360" s="209" t="s">
        <v>141</v>
      </c>
      <c r="AU360" s="209" t="s">
        <v>82</v>
      </c>
      <c r="AV360" s="13" t="s">
        <v>82</v>
      </c>
      <c r="AW360" s="13" t="s">
        <v>4</v>
      </c>
      <c r="AX360" s="13" t="s">
        <v>80</v>
      </c>
      <c r="AY360" s="209" t="s">
        <v>129</v>
      </c>
    </row>
    <row r="361" spans="1:65" s="2" customFormat="1" ht="24.2" customHeight="1">
      <c r="A361" s="36"/>
      <c r="B361" s="37"/>
      <c r="C361" s="180" t="s">
        <v>539</v>
      </c>
      <c r="D361" s="180" t="s">
        <v>132</v>
      </c>
      <c r="E361" s="181" t="s">
        <v>540</v>
      </c>
      <c r="F361" s="182" t="s">
        <v>541</v>
      </c>
      <c r="G361" s="183" t="s">
        <v>135</v>
      </c>
      <c r="H361" s="184">
        <v>27.6</v>
      </c>
      <c r="I361" s="185"/>
      <c r="J361" s="186">
        <f>ROUND(I361*H361,2)</f>
        <v>0</v>
      </c>
      <c r="K361" s="182" t="s">
        <v>136</v>
      </c>
      <c r="L361" s="41"/>
      <c r="M361" s="187" t="s">
        <v>21</v>
      </c>
      <c r="N361" s="188" t="s">
        <v>44</v>
      </c>
      <c r="O361" s="66"/>
      <c r="P361" s="189">
        <f>O361*H361</f>
        <v>0</v>
      </c>
      <c r="Q361" s="189">
        <v>7.6999999999999996E-4</v>
      </c>
      <c r="R361" s="189">
        <f>Q361*H361</f>
        <v>2.1252E-2</v>
      </c>
      <c r="S361" s="189">
        <v>0</v>
      </c>
      <c r="T361" s="190">
        <f>S361*H361</f>
        <v>0</v>
      </c>
      <c r="U361" s="36"/>
      <c r="V361" s="36"/>
      <c r="W361" s="36"/>
      <c r="X361" s="36"/>
      <c r="Y361" s="36"/>
      <c r="Z361" s="36"/>
      <c r="AA361" s="36"/>
      <c r="AB361" s="36"/>
      <c r="AC361" s="36"/>
      <c r="AD361" s="36"/>
      <c r="AE361" s="36"/>
      <c r="AR361" s="191" t="s">
        <v>236</v>
      </c>
      <c r="AT361" s="191" t="s">
        <v>132</v>
      </c>
      <c r="AU361" s="191" t="s">
        <v>82</v>
      </c>
      <c r="AY361" s="19" t="s">
        <v>129</v>
      </c>
      <c r="BE361" s="192">
        <f>IF(N361="základní",J361,0)</f>
        <v>0</v>
      </c>
      <c r="BF361" s="192">
        <f>IF(N361="snížená",J361,0)</f>
        <v>0</v>
      </c>
      <c r="BG361" s="192">
        <f>IF(N361="zákl. přenesená",J361,0)</f>
        <v>0</v>
      </c>
      <c r="BH361" s="192">
        <f>IF(N361="sníž. přenesená",J361,0)</f>
        <v>0</v>
      </c>
      <c r="BI361" s="192">
        <f>IF(N361="nulová",J361,0)</f>
        <v>0</v>
      </c>
      <c r="BJ361" s="19" t="s">
        <v>80</v>
      </c>
      <c r="BK361" s="192">
        <f>ROUND(I361*H361,2)</f>
        <v>0</v>
      </c>
      <c r="BL361" s="19" t="s">
        <v>236</v>
      </c>
      <c r="BM361" s="191" t="s">
        <v>542</v>
      </c>
    </row>
    <row r="362" spans="1:65" s="2" customFormat="1" ht="11.25">
      <c r="A362" s="36"/>
      <c r="B362" s="37"/>
      <c r="C362" s="38"/>
      <c r="D362" s="193" t="s">
        <v>139</v>
      </c>
      <c r="E362" s="38"/>
      <c r="F362" s="194" t="s">
        <v>543</v>
      </c>
      <c r="G362" s="38"/>
      <c r="H362" s="38"/>
      <c r="I362" s="195"/>
      <c r="J362" s="38"/>
      <c r="K362" s="38"/>
      <c r="L362" s="41"/>
      <c r="M362" s="196"/>
      <c r="N362" s="197"/>
      <c r="O362" s="66"/>
      <c r="P362" s="66"/>
      <c r="Q362" s="66"/>
      <c r="R362" s="66"/>
      <c r="S362" s="66"/>
      <c r="T362" s="67"/>
      <c r="U362" s="36"/>
      <c r="V362" s="36"/>
      <c r="W362" s="36"/>
      <c r="X362" s="36"/>
      <c r="Y362" s="36"/>
      <c r="Z362" s="36"/>
      <c r="AA362" s="36"/>
      <c r="AB362" s="36"/>
      <c r="AC362" s="36"/>
      <c r="AD362" s="36"/>
      <c r="AE362" s="36"/>
      <c r="AT362" s="19" t="s">
        <v>139</v>
      </c>
      <c r="AU362" s="19" t="s">
        <v>82</v>
      </c>
    </row>
    <row r="363" spans="1:65" s="13" customFormat="1" ht="11.25">
      <c r="B363" s="198"/>
      <c r="C363" s="199"/>
      <c r="D363" s="200" t="s">
        <v>141</v>
      </c>
      <c r="E363" s="201" t="s">
        <v>21</v>
      </c>
      <c r="F363" s="202" t="s">
        <v>525</v>
      </c>
      <c r="G363" s="199"/>
      <c r="H363" s="203">
        <v>21.3</v>
      </c>
      <c r="I363" s="204"/>
      <c r="J363" s="199"/>
      <c r="K363" s="199"/>
      <c r="L363" s="205"/>
      <c r="M363" s="206"/>
      <c r="N363" s="207"/>
      <c r="O363" s="207"/>
      <c r="P363" s="207"/>
      <c r="Q363" s="207"/>
      <c r="R363" s="207"/>
      <c r="S363" s="207"/>
      <c r="T363" s="208"/>
      <c r="AT363" s="209" t="s">
        <v>141</v>
      </c>
      <c r="AU363" s="209" t="s">
        <v>82</v>
      </c>
      <c r="AV363" s="13" t="s">
        <v>82</v>
      </c>
      <c r="AW363" s="13" t="s">
        <v>34</v>
      </c>
      <c r="AX363" s="13" t="s">
        <v>73</v>
      </c>
      <c r="AY363" s="209" t="s">
        <v>129</v>
      </c>
    </row>
    <row r="364" spans="1:65" s="13" customFormat="1" ht="11.25">
      <c r="B364" s="198"/>
      <c r="C364" s="199"/>
      <c r="D364" s="200" t="s">
        <v>141</v>
      </c>
      <c r="E364" s="201" t="s">
        <v>21</v>
      </c>
      <c r="F364" s="202" t="s">
        <v>526</v>
      </c>
      <c r="G364" s="199"/>
      <c r="H364" s="203">
        <v>5.0999999999999996</v>
      </c>
      <c r="I364" s="204"/>
      <c r="J364" s="199"/>
      <c r="K364" s="199"/>
      <c r="L364" s="205"/>
      <c r="M364" s="206"/>
      <c r="N364" s="207"/>
      <c r="O364" s="207"/>
      <c r="P364" s="207"/>
      <c r="Q364" s="207"/>
      <c r="R364" s="207"/>
      <c r="S364" s="207"/>
      <c r="T364" s="208"/>
      <c r="AT364" s="209" t="s">
        <v>141</v>
      </c>
      <c r="AU364" s="209" t="s">
        <v>82</v>
      </c>
      <c r="AV364" s="13" t="s">
        <v>82</v>
      </c>
      <c r="AW364" s="13" t="s">
        <v>34</v>
      </c>
      <c r="AX364" s="13" t="s">
        <v>73</v>
      </c>
      <c r="AY364" s="209" t="s">
        <v>129</v>
      </c>
    </row>
    <row r="365" spans="1:65" s="13" customFormat="1" ht="11.25">
      <c r="B365" s="198"/>
      <c r="C365" s="199"/>
      <c r="D365" s="200" t="s">
        <v>141</v>
      </c>
      <c r="E365" s="201" t="s">
        <v>21</v>
      </c>
      <c r="F365" s="202" t="s">
        <v>527</v>
      </c>
      <c r="G365" s="199"/>
      <c r="H365" s="203">
        <v>1.2</v>
      </c>
      <c r="I365" s="204"/>
      <c r="J365" s="199"/>
      <c r="K365" s="199"/>
      <c r="L365" s="205"/>
      <c r="M365" s="206"/>
      <c r="N365" s="207"/>
      <c r="O365" s="207"/>
      <c r="P365" s="207"/>
      <c r="Q365" s="207"/>
      <c r="R365" s="207"/>
      <c r="S365" s="207"/>
      <c r="T365" s="208"/>
      <c r="AT365" s="209" t="s">
        <v>141</v>
      </c>
      <c r="AU365" s="209" t="s">
        <v>82</v>
      </c>
      <c r="AV365" s="13" t="s">
        <v>82</v>
      </c>
      <c r="AW365" s="13" t="s">
        <v>34</v>
      </c>
      <c r="AX365" s="13" t="s">
        <v>73</v>
      </c>
      <c r="AY365" s="209" t="s">
        <v>129</v>
      </c>
    </row>
    <row r="366" spans="1:65" s="14" customFormat="1" ht="11.25">
      <c r="B366" s="210"/>
      <c r="C366" s="211"/>
      <c r="D366" s="200" t="s">
        <v>141</v>
      </c>
      <c r="E366" s="212" t="s">
        <v>21</v>
      </c>
      <c r="F366" s="213" t="s">
        <v>143</v>
      </c>
      <c r="G366" s="211"/>
      <c r="H366" s="214">
        <v>27.6</v>
      </c>
      <c r="I366" s="215"/>
      <c r="J366" s="211"/>
      <c r="K366" s="211"/>
      <c r="L366" s="216"/>
      <c r="M366" s="217"/>
      <c r="N366" s="218"/>
      <c r="O366" s="218"/>
      <c r="P366" s="218"/>
      <c r="Q366" s="218"/>
      <c r="R366" s="218"/>
      <c r="S366" s="218"/>
      <c r="T366" s="219"/>
      <c r="AT366" s="220" t="s">
        <v>141</v>
      </c>
      <c r="AU366" s="220" t="s">
        <v>82</v>
      </c>
      <c r="AV366" s="14" t="s">
        <v>130</v>
      </c>
      <c r="AW366" s="14" t="s">
        <v>34</v>
      </c>
      <c r="AX366" s="14" t="s">
        <v>80</v>
      </c>
      <c r="AY366" s="220" t="s">
        <v>129</v>
      </c>
    </row>
    <row r="367" spans="1:65" s="2" customFormat="1" ht="21.75" customHeight="1">
      <c r="A367" s="36"/>
      <c r="B367" s="37"/>
      <c r="C367" s="243" t="s">
        <v>544</v>
      </c>
      <c r="D367" s="243" t="s">
        <v>237</v>
      </c>
      <c r="E367" s="244" t="s">
        <v>377</v>
      </c>
      <c r="F367" s="245" t="s">
        <v>378</v>
      </c>
      <c r="G367" s="246" t="s">
        <v>135</v>
      </c>
      <c r="H367" s="247">
        <v>33.119999999999997</v>
      </c>
      <c r="I367" s="248"/>
      <c r="J367" s="249">
        <f>ROUND(I367*H367,2)</f>
        <v>0</v>
      </c>
      <c r="K367" s="245" t="s">
        <v>136</v>
      </c>
      <c r="L367" s="250"/>
      <c r="M367" s="251" t="s">
        <v>21</v>
      </c>
      <c r="N367" s="252" t="s">
        <v>44</v>
      </c>
      <c r="O367" s="66"/>
      <c r="P367" s="189">
        <f>O367*H367</f>
        <v>0</v>
      </c>
      <c r="Q367" s="189">
        <v>2.2300000000000002E-3</v>
      </c>
      <c r="R367" s="189">
        <f>Q367*H367</f>
        <v>7.3857599999999995E-2</v>
      </c>
      <c r="S367" s="189">
        <v>0</v>
      </c>
      <c r="T367" s="190">
        <f>S367*H367</f>
        <v>0</v>
      </c>
      <c r="U367" s="36"/>
      <c r="V367" s="36"/>
      <c r="W367" s="36"/>
      <c r="X367" s="36"/>
      <c r="Y367" s="36"/>
      <c r="Z367" s="36"/>
      <c r="AA367" s="36"/>
      <c r="AB367" s="36"/>
      <c r="AC367" s="36"/>
      <c r="AD367" s="36"/>
      <c r="AE367" s="36"/>
      <c r="AR367" s="191" t="s">
        <v>319</v>
      </c>
      <c r="AT367" s="191" t="s">
        <v>237</v>
      </c>
      <c r="AU367" s="191" t="s">
        <v>82</v>
      </c>
      <c r="AY367" s="19" t="s">
        <v>129</v>
      </c>
      <c r="BE367" s="192">
        <f>IF(N367="základní",J367,0)</f>
        <v>0</v>
      </c>
      <c r="BF367" s="192">
        <f>IF(N367="snížená",J367,0)</f>
        <v>0</v>
      </c>
      <c r="BG367" s="192">
        <f>IF(N367="zákl. přenesená",J367,0)</f>
        <v>0</v>
      </c>
      <c r="BH367" s="192">
        <f>IF(N367="sníž. přenesená",J367,0)</f>
        <v>0</v>
      </c>
      <c r="BI367" s="192">
        <f>IF(N367="nulová",J367,0)</f>
        <v>0</v>
      </c>
      <c r="BJ367" s="19" t="s">
        <v>80</v>
      </c>
      <c r="BK367" s="192">
        <f>ROUND(I367*H367,2)</f>
        <v>0</v>
      </c>
      <c r="BL367" s="19" t="s">
        <v>236</v>
      </c>
      <c r="BM367" s="191" t="s">
        <v>545</v>
      </c>
    </row>
    <row r="368" spans="1:65" s="13" customFormat="1" ht="11.25">
      <c r="B368" s="198"/>
      <c r="C368" s="199"/>
      <c r="D368" s="200" t="s">
        <v>141</v>
      </c>
      <c r="E368" s="199"/>
      <c r="F368" s="202" t="s">
        <v>530</v>
      </c>
      <c r="G368" s="199"/>
      <c r="H368" s="203">
        <v>33.119999999999997</v>
      </c>
      <c r="I368" s="204"/>
      <c r="J368" s="199"/>
      <c r="K368" s="199"/>
      <c r="L368" s="205"/>
      <c r="M368" s="206"/>
      <c r="N368" s="207"/>
      <c r="O368" s="207"/>
      <c r="P368" s="207"/>
      <c r="Q368" s="207"/>
      <c r="R368" s="207"/>
      <c r="S368" s="207"/>
      <c r="T368" s="208"/>
      <c r="AT368" s="209" t="s">
        <v>141</v>
      </c>
      <c r="AU368" s="209" t="s">
        <v>82</v>
      </c>
      <c r="AV368" s="13" t="s">
        <v>82</v>
      </c>
      <c r="AW368" s="13" t="s">
        <v>4</v>
      </c>
      <c r="AX368" s="13" t="s">
        <v>80</v>
      </c>
      <c r="AY368" s="209" t="s">
        <v>129</v>
      </c>
    </row>
    <row r="369" spans="1:65" s="2" customFormat="1" ht="24.2" customHeight="1">
      <c r="A369" s="36"/>
      <c r="B369" s="37"/>
      <c r="C369" s="180" t="s">
        <v>546</v>
      </c>
      <c r="D369" s="180" t="s">
        <v>132</v>
      </c>
      <c r="E369" s="181" t="s">
        <v>547</v>
      </c>
      <c r="F369" s="182" t="s">
        <v>548</v>
      </c>
      <c r="G369" s="183" t="s">
        <v>135</v>
      </c>
      <c r="H369" s="184">
        <v>467.84</v>
      </c>
      <c r="I369" s="185"/>
      <c r="J369" s="186">
        <f>ROUND(I369*H369,2)</f>
        <v>0</v>
      </c>
      <c r="K369" s="182" t="s">
        <v>206</v>
      </c>
      <c r="L369" s="41"/>
      <c r="M369" s="187" t="s">
        <v>21</v>
      </c>
      <c r="N369" s="188" t="s">
        <v>44</v>
      </c>
      <c r="O369" s="66"/>
      <c r="P369" s="189">
        <f>O369*H369</f>
        <v>0</v>
      </c>
      <c r="Q369" s="189">
        <v>8.4000000000000005E-2</v>
      </c>
      <c r="R369" s="189">
        <f>Q369*H369</f>
        <v>39.298560000000002</v>
      </c>
      <c r="S369" s="189">
        <v>0</v>
      </c>
      <c r="T369" s="190">
        <f>S369*H369</f>
        <v>0</v>
      </c>
      <c r="U369" s="36"/>
      <c r="V369" s="36"/>
      <c r="W369" s="36"/>
      <c r="X369" s="36"/>
      <c r="Y369" s="36"/>
      <c r="Z369" s="36"/>
      <c r="AA369" s="36"/>
      <c r="AB369" s="36"/>
      <c r="AC369" s="36"/>
      <c r="AD369" s="36"/>
      <c r="AE369" s="36"/>
      <c r="AR369" s="191" t="s">
        <v>236</v>
      </c>
      <c r="AT369" s="191" t="s">
        <v>132</v>
      </c>
      <c r="AU369" s="191" t="s">
        <v>82</v>
      </c>
      <c r="AY369" s="19" t="s">
        <v>129</v>
      </c>
      <c r="BE369" s="192">
        <f>IF(N369="základní",J369,0)</f>
        <v>0</v>
      </c>
      <c r="BF369" s="192">
        <f>IF(N369="snížená",J369,0)</f>
        <v>0</v>
      </c>
      <c r="BG369" s="192">
        <f>IF(N369="zákl. přenesená",J369,0)</f>
        <v>0</v>
      </c>
      <c r="BH369" s="192">
        <f>IF(N369="sníž. přenesená",J369,0)</f>
        <v>0</v>
      </c>
      <c r="BI369" s="192">
        <f>IF(N369="nulová",J369,0)</f>
        <v>0</v>
      </c>
      <c r="BJ369" s="19" t="s">
        <v>80</v>
      </c>
      <c r="BK369" s="192">
        <f>ROUND(I369*H369,2)</f>
        <v>0</v>
      </c>
      <c r="BL369" s="19" t="s">
        <v>236</v>
      </c>
      <c r="BM369" s="191" t="s">
        <v>549</v>
      </c>
    </row>
    <row r="370" spans="1:65" s="13" customFormat="1" ht="11.25">
      <c r="B370" s="198"/>
      <c r="C370" s="199"/>
      <c r="D370" s="200" t="s">
        <v>141</v>
      </c>
      <c r="E370" s="201" t="s">
        <v>21</v>
      </c>
      <c r="F370" s="202" t="s">
        <v>550</v>
      </c>
      <c r="G370" s="199"/>
      <c r="H370" s="203">
        <v>467.84</v>
      </c>
      <c r="I370" s="204"/>
      <c r="J370" s="199"/>
      <c r="K370" s="199"/>
      <c r="L370" s="205"/>
      <c r="M370" s="206"/>
      <c r="N370" s="207"/>
      <c r="O370" s="207"/>
      <c r="P370" s="207"/>
      <c r="Q370" s="207"/>
      <c r="R370" s="207"/>
      <c r="S370" s="207"/>
      <c r="T370" s="208"/>
      <c r="AT370" s="209" t="s">
        <v>141</v>
      </c>
      <c r="AU370" s="209" t="s">
        <v>82</v>
      </c>
      <c r="AV370" s="13" t="s">
        <v>82</v>
      </c>
      <c r="AW370" s="13" t="s">
        <v>34</v>
      </c>
      <c r="AX370" s="13" t="s">
        <v>73</v>
      </c>
      <c r="AY370" s="209" t="s">
        <v>129</v>
      </c>
    </row>
    <row r="371" spans="1:65" s="14" customFormat="1" ht="11.25">
      <c r="B371" s="210"/>
      <c r="C371" s="211"/>
      <c r="D371" s="200" t="s">
        <v>141</v>
      </c>
      <c r="E371" s="212" t="s">
        <v>21</v>
      </c>
      <c r="F371" s="213" t="s">
        <v>143</v>
      </c>
      <c r="G371" s="211"/>
      <c r="H371" s="214">
        <v>467.84</v>
      </c>
      <c r="I371" s="215"/>
      <c r="J371" s="211"/>
      <c r="K371" s="211"/>
      <c r="L371" s="216"/>
      <c r="M371" s="217"/>
      <c r="N371" s="218"/>
      <c r="O371" s="218"/>
      <c r="P371" s="218"/>
      <c r="Q371" s="218"/>
      <c r="R371" s="218"/>
      <c r="S371" s="218"/>
      <c r="T371" s="219"/>
      <c r="AT371" s="220" t="s">
        <v>141</v>
      </c>
      <c r="AU371" s="220" t="s">
        <v>82</v>
      </c>
      <c r="AV371" s="14" t="s">
        <v>130</v>
      </c>
      <c r="AW371" s="14" t="s">
        <v>34</v>
      </c>
      <c r="AX371" s="14" t="s">
        <v>80</v>
      </c>
      <c r="AY371" s="220" t="s">
        <v>129</v>
      </c>
    </row>
    <row r="372" spans="1:65" s="2" customFormat="1" ht="16.5" customHeight="1">
      <c r="A372" s="36"/>
      <c r="B372" s="37"/>
      <c r="C372" s="180" t="s">
        <v>551</v>
      </c>
      <c r="D372" s="180" t="s">
        <v>132</v>
      </c>
      <c r="E372" s="181" t="s">
        <v>552</v>
      </c>
      <c r="F372" s="182" t="s">
        <v>553</v>
      </c>
      <c r="G372" s="183" t="s">
        <v>135</v>
      </c>
      <c r="H372" s="184">
        <v>467.84</v>
      </c>
      <c r="I372" s="185"/>
      <c r="J372" s="186">
        <f>ROUND(I372*H372,2)</f>
        <v>0</v>
      </c>
      <c r="K372" s="182" t="s">
        <v>136</v>
      </c>
      <c r="L372" s="41"/>
      <c r="M372" s="187" t="s">
        <v>21</v>
      </c>
      <c r="N372" s="188" t="s">
        <v>44</v>
      </c>
      <c r="O372" s="66"/>
      <c r="P372" s="189">
        <f>O372*H372</f>
        <v>0</v>
      </c>
      <c r="Q372" s="189">
        <v>0</v>
      </c>
      <c r="R372" s="189">
        <f>Q372*H372</f>
        <v>0</v>
      </c>
      <c r="S372" s="189">
        <v>8.4000000000000005E-2</v>
      </c>
      <c r="T372" s="190">
        <f>S372*H372</f>
        <v>39.298560000000002</v>
      </c>
      <c r="U372" s="36"/>
      <c r="V372" s="36"/>
      <c r="W372" s="36"/>
      <c r="X372" s="36"/>
      <c r="Y372" s="36"/>
      <c r="Z372" s="36"/>
      <c r="AA372" s="36"/>
      <c r="AB372" s="36"/>
      <c r="AC372" s="36"/>
      <c r="AD372" s="36"/>
      <c r="AE372" s="36"/>
      <c r="AR372" s="191" t="s">
        <v>236</v>
      </c>
      <c r="AT372" s="191" t="s">
        <v>132</v>
      </c>
      <c r="AU372" s="191" t="s">
        <v>82</v>
      </c>
      <c r="AY372" s="19" t="s">
        <v>129</v>
      </c>
      <c r="BE372" s="192">
        <f>IF(N372="základní",J372,0)</f>
        <v>0</v>
      </c>
      <c r="BF372" s="192">
        <f>IF(N372="snížená",J372,0)</f>
        <v>0</v>
      </c>
      <c r="BG372" s="192">
        <f>IF(N372="zákl. přenesená",J372,0)</f>
        <v>0</v>
      </c>
      <c r="BH372" s="192">
        <f>IF(N372="sníž. přenesená",J372,0)</f>
        <v>0</v>
      </c>
      <c r="BI372" s="192">
        <f>IF(N372="nulová",J372,0)</f>
        <v>0</v>
      </c>
      <c r="BJ372" s="19" t="s">
        <v>80</v>
      </c>
      <c r="BK372" s="192">
        <f>ROUND(I372*H372,2)</f>
        <v>0</v>
      </c>
      <c r="BL372" s="19" t="s">
        <v>236</v>
      </c>
      <c r="BM372" s="191" t="s">
        <v>554</v>
      </c>
    </row>
    <row r="373" spans="1:65" s="2" customFormat="1" ht="11.25">
      <c r="A373" s="36"/>
      <c r="B373" s="37"/>
      <c r="C373" s="38"/>
      <c r="D373" s="193" t="s">
        <v>139</v>
      </c>
      <c r="E373" s="38"/>
      <c r="F373" s="194" t="s">
        <v>555</v>
      </c>
      <c r="G373" s="38"/>
      <c r="H373" s="38"/>
      <c r="I373" s="195"/>
      <c r="J373" s="38"/>
      <c r="K373" s="38"/>
      <c r="L373" s="41"/>
      <c r="M373" s="196"/>
      <c r="N373" s="197"/>
      <c r="O373" s="66"/>
      <c r="P373" s="66"/>
      <c r="Q373" s="66"/>
      <c r="R373" s="66"/>
      <c r="S373" s="66"/>
      <c r="T373" s="67"/>
      <c r="U373" s="36"/>
      <c r="V373" s="36"/>
      <c r="W373" s="36"/>
      <c r="X373" s="36"/>
      <c r="Y373" s="36"/>
      <c r="Z373" s="36"/>
      <c r="AA373" s="36"/>
      <c r="AB373" s="36"/>
      <c r="AC373" s="36"/>
      <c r="AD373" s="36"/>
      <c r="AE373" s="36"/>
      <c r="AT373" s="19" t="s">
        <v>139</v>
      </c>
      <c r="AU373" s="19" t="s">
        <v>82</v>
      </c>
    </row>
    <row r="374" spans="1:65" s="13" customFormat="1" ht="11.25">
      <c r="B374" s="198"/>
      <c r="C374" s="199"/>
      <c r="D374" s="200" t="s">
        <v>141</v>
      </c>
      <c r="E374" s="201" t="s">
        <v>21</v>
      </c>
      <c r="F374" s="202" t="s">
        <v>556</v>
      </c>
      <c r="G374" s="199"/>
      <c r="H374" s="203">
        <v>467.84</v>
      </c>
      <c r="I374" s="204"/>
      <c r="J374" s="199"/>
      <c r="K374" s="199"/>
      <c r="L374" s="205"/>
      <c r="M374" s="206"/>
      <c r="N374" s="207"/>
      <c r="O374" s="207"/>
      <c r="P374" s="207"/>
      <c r="Q374" s="207"/>
      <c r="R374" s="207"/>
      <c r="S374" s="207"/>
      <c r="T374" s="208"/>
      <c r="AT374" s="209" t="s">
        <v>141</v>
      </c>
      <c r="AU374" s="209" t="s">
        <v>82</v>
      </c>
      <c r="AV374" s="13" t="s">
        <v>82</v>
      </c>
      <c r="AW374" s="13" t="s">
        <v>34</v>
      </c>
      <c r="AX374" s="13" t="s">
        <v>73</v>
      </c>
      <c r="AY374" s="209" t="s">
        <v>129</v>
      </c>
    </row>
    <row r="375" spans="1:65" s="14" customFormat="1" ht="11.25">
      <c r="B375" s="210"/>
      <c r="C375" s="211"/>
      <c r="D375" s="200" t="s">
        <v>141</v>
      </c>
      <c r="E375" s="212" t="s">
        <v>21</v>
      </c>
      <c r="F375" s="213" t="s">
        <v>143</v>
      </c>
      <c r="G375" s="211"/>
      <c r="H375" s="214">
        <v>467.84</v>
      </c>
      <c r="I375" s="215"/>
      <c r="J375" s="211"/>
      <c r="K375" s="211"/>
      <c r="L375" s="216"/>
      <c r="M375" s="217"/>
      <c r="N375" s="218"/>
      <c r="O375" s="218"/>
      <c r="P375" s="218"/>
      <c r="Q375" s="218"/>
      <c r="R375" s="218"/>
      <c r="S375" s="218"/>
      <c r="T375" s="219"/>
      <c r="AT375" s="220" t="s">
        <v>141</v>
      </c>
      <c r="AU375" s="220" t="s">
        <v>82</v>
      </c>
      <c r="AV375" s="14" t="s">
        <v>130</v>
      </c>
      <c r="AW375" s="14" t="s">
        <v>34</v>
      </c>
      <c r="AX375" s="14" t="s">
        <v>80</v>
      </c>
      <c r="AY375" s="220" t="s">
        <v>129</v>
      </c>
    </row>
    <row r="376" spans="1:65" s="2" customFormat="1" ht="24.2" customHeight="1">
      <c r="A376" s="36"/>
      <c r="B376" s="37"/>
      <c r="C376" s="180" t="s">
        <v>557</v>
      </c>
      <c r="D376" s="180" t="s">
        <v>132</v>
      </c>
      <c r="E376" s="181" t="s">
        <v>558</v>
      </c>
      <c r="F376" s="182" t="s">
        <v>559</v>
      </c>
      <c r="G376" s="183" t="s">
        <v>164</v>
      </c>
      <c r="H376" s="184">
        <v>61.209000000000003</v>
      </c>
      <c r="I376" s="185"/>
      <c r="J376" s="186">
        <f>ROUND(I376*H376,2)</f>
        <v>0</v>
      </c>
      <c r="K376" s="182" t="s">
        <v>136</v>
      </c>
      <c r="L376" s="41"/>
      <c r="M376" s="187" t="s">
        <v>21</v>
      </c>
      <c r="N376" s="188" t="s">
        <v>44</v>
      </c>
      <c r="O376" s="66"/>
      <c r="P376" s="189">
        <f>O376*H376</f>
        <v>0</v>
      </c>
      <c r="Q376" s="189">
        <v>0</v>
      </c>
      <c r="R376" s="189">
        <f>Q376*H376</f>
        <v>0</v>
      </c>
      <c r="S376" s="189">
        <v>0</v>
      </c>
      <c r="T376" s="190">
        <f>S376*H376</f>
        <v>0</v>
      </c>
      <c r="U376" s="36"/>
      <c r="V376" s="36"/>
      <c r="W376" s="36"/>
      <c r="X376" s="36"/>
      <c r="Y376" s="36"/>
      <c r="Z376" s="36"/>
      <c r="AA376" s="36"/>
      <c r="AB376" s="36"/>
      <c r="AC376" s="36"/>
      <c r="AD376" s="36"/>
      <c r="AE376" s="36"/>
      <c r="AR376" s="191" t="s">
        <v>236</v>
      </c>
      <c r="AT376" s="191" t="s">
        <v>132</v>
      </c>
      <c r="AU376" s="191" t="s">
        <v>82</v>
      </c>
      <c r="AY376" s="19" t="s">
        <v>129</v>
      </c>
      <c r="BE376" s="192">
        <f>IF(N376="základní",J376,0)</f>
        <v>0</v>
      </c>
      <c r="BF376" s="192">
        <f>IF(N376="snížená",J376,0)</f>
        <v>0</v>
      </c>
      <c r="BG376" s="192">
        <f>IF(N376="zákl. přenesená",J376,0)</f>
        <v>0</v>
      </c>
      <c r="BH376" s="192">
        <f>IF(N376="sníž. přenesená",J376,0)</f>
        <v>0</v>
      </c>
      <c r="BI376" s="192">
        <f>IF(N376="nulová",J376,0)</f>
        <v>0</v>
      </c>
      <c r="BJ376" s="19" t="s">
        <v>80</v>
      </c>
      <c r="BK376" s="192">
        <f>ROUND(I376*H376,2)</f>
        <v>0</v>
      </c>
      <c r="BL376" s="19" t="s">
        <v>236</v>
      </c>
      <c r="BM376" s="191" t="s">
        <v>560</v>
      </c>
    </row>
    <row r="377" spans="1:65" s="2" customFormat="1" ht="11.25">
      <c r="A377" s="36"/>
      <c r="B377" s="37"/>
      <c r="C377" s="38"/>
      <c r="D377" s="193" t="s">
        <v>139</v>
      </c>
      <c r="E377" s="38"/>
      <c r="F377" s="194" t="s">
        <v>561</v>
      </c>
      <c r="G377" s="38"/>
      <c r="H377" s="38"/>
      <c r="I377" s="195"/>
      <c r="J377" s="38"/>
      <c r="K377" s="38"/>
      <c r="L377" s="41"/>
      <c r="M377" s="196"/>
      <c r="N377" s="197"/>
      <c r="O377" s="66"/>
      <c r="P377" s="66"/>
      <c r="Q377" s="66"/>
      <c r="R377" s="66"/>
      <c r="S377" s="66"/>
      <c r="T377" s="67"/>
      <c r="U377" s="36"/>
      <c r="V377" s="36"/>
      <c r="W377" s="36"/>
      <c r="X377" s="36"/>
      <c r="Y377" s="36"/>
      <c r="Z377" s="36"/>
      <c r="AA377" s="36"/>
      <c r="AB377" s="36"/>
      <c r="AC377" s="36"/>
      <c r="AD377" s="36"/>
      <c r="AE377" s="36"/>
      <c r="AT377" s="19" t="s">
        <v>139</v>
      </c>
      <c r="AU377" s="19" t="s">
        <v>82</v>
      </c>
    </row>
    <row r="378" spans="1:65" s="12" customFormat="1" ht="22.9" customHeight="1">
      <c r="B378" s="164"/>
      <c r="C378" s="165"/>
      <c r="D378" s="166" t="s">
        <v>72</v>
      </c>
      <c r="E378" s="178" t="s">
        <v>562</v>
      </c>
      <c r="F378" s="178" t="s">
        <v>563</v>
      </c>
      <c r="G378" s="165"/>
      <c r="H378" s="165"/>
      <c r="I378" s="168"/>
      <c r="J378" s="179">
        <f>BK378</f>
        <v>0</v>
      </c>
      <c r="K378" s="165"/>
      <c r="L378" s="170"/>
      <c r="M378" s="171"/>
      <c r="N378" s="172"/>
      <c r="O378" s="172"/>
      <c r="P378" s="173">
        <f>SUM(P379:P433)</f>
        <v>0</v>
      </c>
      <c r="Q378" s="172"/>
      <c r="R378" s="173">
        <f>SUM(R379:R433)</f>
        <v>5.8671488000000007</v>
      </c>
      <c r="S378" s="172"/>
      <c r="T378" s="174">
        <f>SUM(T379:T433)</f>
        <v>0.89543199999999989</v>
      </c>
      <c r="AR378" s="175" t="s">
        <v>82</v>
      </c>
      <c r="AT378" s="176" t="s">
        <v>72</v>
      </c>
      <c r="AU378" s="176" t="s">
        <v>80</v>
      </c>
      <c r="AY378" s="175" t="s">
        <v>129</v>
      </c>
      <c r="BK378" s="177">
        <f>SUM(BK379:BK433)</f>
        <v>0</v>
      </c>
    </row>
    <row r="379" spans="1:65" s="2" customFormat="1" ht="24.2" customHeight="1">
      <c r="A379" s="36"/>
      <c r="B379" s="37"/>
      <c r="C379" s="180" t="s">
        <v>564</v>
      </c>
      <c r="D379" s="180" t="s">
        <v>132</v>
      </c>
      <c r="E379" s="181" t="s">
        <v>565</v>
      </c>
      <c r="F379" s="182" t="s">
        <v>566</v>
      </c>
      <c r="G379" s="183" t="s">
        <v>135</v>
      </c>
      <c r="H379" s="184">
        <v>48.83</v>
      </c>
      <c r="I379" s="185"/>
      <c r="J379" s="186">
        <f>ROUND(I379*H379,2)</f>
        <v>0</v>
      </c>
      <c r="K379" s="182" t="s">
        <v>136</v>
      </c>
      <c r="L379" s="41"/>
      <c r="M379" s="187" t="s">
        <v>21</v>
      </c>
      <c r="N379" s="188" t="s">
        <v>44</v>
      </c>
      <c r="O379" s="66"/>
      <c r="P379" s="189">
        <f>O379*H379</f>
        <v>0</v>
      </c>
      <c r="Q379" s="189">
        <v>6.0000000000000001E-3</v>
      </c>
      <c r="R379" s="189">
        <f>Q379*H379</f>
        <v>0.29298000000000002</v>
      </c>
      <c r="S379" s="189">
        <v>0</v>
      </c>
      <c r="T379" s="190">
        <f>S379*H379</f>
        <v>0</v>
      </c>
      <c r="U379" s="36"/>
      <c r="V379" s="36"/>
      <c r="W379" s="36"/>
      <c r="X379" s="36"/>
      <c r="Y379" s="36"/>
      <c r="Z379" s="36"/>
      <c r="AA379" s="36"/>
      <c r="AB379" s="36"/>
      <c r="AC379" s="36"/>
      <c r="AD379" s="36"/>
      <c r="AE379" s="36"/>
      <c r="AR379" s="191" t="s">
        <v>236</v>
      </c>
      <c r="AT379" s="191" t="s">
        <v>132</v>
      </c>
      <c r="AU379" s="191" t="s">
        <v>82</v>
      </c>
      <c r="AY379" s="19" t="s">
        <v>129</v>
      </c>
      <c r="BE379" s="192">
        <f>IF(N379="základní",J379,0)</f>
        <v>0</v>
      </c>
      <c r="BF379" s="192">
        <f>IF(N379="snížená",J379,0)</f>
        <v>0</v>
      </c>
      <c r="BG379" s="192">
        <f>IF(N379="zákl. přenesená",J379,0)</f>
        <v>0</v>
      </c>
      <c r="BH379" s="192">
        <f>IF(N379="sníž. přenesená",J379,0)</f>
        <v>0</v>
      </c>
      <c r="BI379" s="192">
        <f>IF(N379="nulová",J379,0)</f>
        <v>0</v>
      </c>
      <c r="BJ379" s="19" t="s">
        <v>80</v>
      </c>
      <c r="BK379" s="192">
        <f>ROUND(I379*H379,2)</f>
        <v>0</v>
      </c>
      <c r="BL379" s="19" t="s">
        <v>236</v>
      </c>
      <c r="BM379" s="191" t="s">
        <v>567</v>
      </c>
    </row>
    <row r="380" spans="1:65" s="2" customFormat="1" ht="11.25">
      <c r="A380" s="36"/>
      <c r="B380" s="37"/>
      <c r="C380" s="38"/>
      <c r="D380" s="193" t="s">
        <v>139</v>
      </c>
      <c r="E380" s="38"/>
      <c r="F380" s="194" t="s">
        <v>568</v>
      </c>
      <c r="G380" s="38"/>
      <c r="H380" s="38"/>
      <c r="I380" s="195"/>
      <c r="J380" s="38"/>
      <c r="K380" s="38"/>
      <c r="L380" s="41"/>
      <c r="M380" s="196"/>
      <c r="N380" s="197"/>
      <c r="O380" s="66"/>
      <c r="P380" s="66"/>
      <c r="Q380" s="66"/>
      <c r="R380" s="66"/>
      <c r="S380" s="66"/>
      <c r="T380" s="67"/>
      <c r="U380" s="36"/>
      <c r="V380" s="36"/>
      <c r="W380" s="36"/>
      <c r="X380" s="36"/>
      <c r="Y380" s="36"/>
      <c r="Z380" s="36"/>
      <c r="AA380" s="36"/>
      <c r="AB380" s="36"/>
      <c r="AC380" s="36"/>
      <c r="AD380" s="36"/>
      <c r="AE380" s="36"/>
      <c r="AT380" s="19" t="s">
        <v>139</v>
      </c>
      <c r="AU380" s="19" t="s">
        <v>82</v>
      </c>
    </row>
    <row r="381" spans="1:65" s="13" customFormat="1" ht="11.25">
      <c r="B381" s="198"/>
      <c r="C381" s="199"/>
      <c r="D381" s="200" t="s">
        <v>141</v>
      </c>
      <c r="E381" s="201" t="s">
        <v>21</v>
      </c>
      <c r="F381" s="202" t="s">
        <v>569</v>
      </c>
      <c r="G381" s="199"/>
      <c r="H381" s="203">
        <v>13.32</v>
      </c>
      <c r="I381" s="204"/>
      <c r="J381" s="199"/>
      <c r="K381" s="199"/>
      <c r="L381" s="205"/>
      <c r="M381" s="206"/>
      <c r="N381" s="207"/>
      <c r="O381" s="207"/>
      <c r="P381" s="207"/>
      <c r="Q381" s="207"/>
      <c r="R381" s="207"/>
      <c r="S381" s="207"/>
      <c r="T381" s="208"/>
      <c r="AT381" s="209" t="s">
        <v>141</v>
      </c>
      <c r="AU381" s="209" t="s">
        <v>82</v>
      </c>
      <c r="AV381" s="13" t="s">
        <v>82</v>
      </c>
      <c r="AW381" s="13" t="s">
        <v>34</v>
      </c>
      <c r="AX381" s="13" t="s">
        <v>73</v>
      </c>
      <c r="AY381" s="209" t="s">
        <v>129</v>
      </c>
    </row>
    <row r="382" spans="1:65" s="14" customFormat="1" ht="11.25">
      <c r="B382" s="210"/>
      <c r="C382" s="211"/>
      <c r="D382" s="200" t="s">
        <v>141</v>
      </c>
      <c r="E382" s="212" t="s">
        <v>21</v>
      </c>
      <c r="F382" s="213" t="s">
        <v>143</v>
      </c>
      <c r="G382" s="211"/>
      <c r="H382" s="214">
        <v>13.32</v>
      </c>
      <c r="I382" s="215"/>
      <c r="J382" s="211"/>
      <c r="K382" s="211"/>
      <c r="L382" s="216"/>
      <c r="M382" s="217"/>
      <c r="N382" s="218"/>
      <c r="O382" s="218"/>
      <c r="P382" s="218"/>
      <c r="Q382" s="218"/>
      <c r="R382" s="218"/>
      <c r="S382" s="218"/>
      <c r="T382" s="219"/>
      <c r="AT382" s="220" t="s">
        <v>141</v>
      </c>
      <c r="AU382" s="220" t="s">
        <v>82</v>
      </c>
      <c r="AV382" s="14" t="s">
        <v>130</v>
      </c>
      <c r="AW382" s="14" t="s">
        <v>34</v>
      </c>
      <c r="AX382" s="14" t="s">
        <v>73</v>
      </c>
      <c r="AY382" s="220" t="s">
        <v>129</v>
      </c>
    </row>
    <row r="383" spans="1:65" s="15" customFormat="1" ht="11.25">
      <c r="B383" s="222"/>
      <c r="C383" s="223"/>
      <c r="D383" s="200" t="s">
        <v>141</v>
      </c>
      <c r="E383" s="224" t="s">
        <v>21</v>
      </c>
      <c r="F383" s="225" t="s">
        <v>570</v>
      </c>
      <c r="G383" s="223"/>
      <c r="H383" s="224" t="s">
        <v>21</v>
      </c>
      <c r="I383" s="226"/>
      <c r="J383" s="223"/>
      <c r="K383" s="223"/>
      <c r="L383" s="227"/>
      <c r="M383" s="228"/>
      <c r="N383" s="229"/>
      <c r="O383" s="229"/>
      <c r="P383" s="229"/>
      <c r="Q383" s="229"/>
      <c r="R383" s="229"/>
      <c r="S383" s="229"/>
      <c r="T383" s="230"/>
      <c r="AT383" s="231" t="s">
        <v>141</v>
      </c>
      <c r="AU383" s="231" t="s">
        <v>82</v>
      </c>
      <c r="AV383" s="15" t="s">
        <v>80</v>
      </c>
      <c r="AW383" s="15" t="s">
        <v>34</v>
      </c>
      <c r="AX383" s="15" t="s">
        <v>73</v>
      </c>
      <c r="AY383" s="231" t="s">
        <v>129</v>
      </c>
    </row>
    <row r="384" spans="1:65" s="13" customFormat="1" ht="11.25">
      <c r="B384" s="198"/>
      <c r="C384" s="199"/>
      <c r="D384" s="200" t="s">
        <v>141</v>
      </c>
      <c r="E384" s="201" t="s">
        <v>21</v>
      </c>
      <c r="F384" s="202" t="s">
        <v>571</v>
      </c>
      <c r="G384" s="199"/>
      <c r="H384" s="203">
        <v>29.28</v>
      </c>
      <c r="I384" s="204"/>
      <c r="J384" s="199"/>
      <c r="K384" s="199"/>
      <c r="L384" s="205"/>
      <c r="M384" s="206"/>
      <c r="N384" s="207"/>
      <c r="O384" s="207"/>
      <c r="P384" s="207"/>
      <c r="Q384" s="207"/>
      <c r="R384" s="207"/>
      <c r="S384" s="207"/>
      <c r="T384" s="208"/>
      <c r="AT384" s="209" t="s">
        <v>141</v>
      </c>
      <c r="AU384" s="209" t="s">
        <v>82</v>
      </c>
      <c r="AV384" s="13" t="s">
        <v>82</v>
      </c>
      <c r="AW384" s="13" t="s">
        <v>34</v>
      </c>
      <c r="AX384" s="13" t="s">
        <v>73</v>
      </c>
      <c r="AY384" s="209" t="s">
        <v>129</v>
      </c>
    </row>
    <row r="385" spans="1:65" s="13" customFormat="1" ht="11.25">
      <c r="B385" s="198"/>
      <c r="C385" s="199"/>
      <c r="D385" s="200" t="s">
        <v>141</v>
      </c>
      <c r="E385" s="201" t="s">
        <v>21</v>
      </c>
      <c r="F385" s="202" t="s">
        <v>572</v>
      </c>
      <c r="G385" s="199"/>
      <c r="H385" s="203">
        <v>6.23</v>
      </c>
      <c r="I385" s="204"/>
      <c r="J385" s="199"/>
      <c r="K385" s="199"/>
      <c r="L385" s="205"/>
      <c r="M385" s="206"/>
      <c r="N385" s="207"/>
      <c r="O385" s="207"/>
      <c r="P385" s="207"/>
      <c r="Q385" s="207"/>
      <c r="R385" s="207"/>
      <c r="S385" s="207"/>
      <c r="T385" s="208"/>
      <c r="AT385" s="209" t="s">
        <v>141</v>
      </c>
      <c r="AU385" s="209" t="s">
        <v>82</v>
      </c>
      <c r="AV385" s="13" t="s">
        <v>82</v>
      </c>
      <c r="AW385" s="13" t="s">
        <v>34</v>
      </c>
      <c r="AX385" s="13" t="s">
        <v>73</v>
      </c>
      <c r="AY385" s="209" t="s">
        <v>129</v>
      </c>
    </row>
    <row r="386" spans="1:65" s="14" customFormat="1" ht="11.25">
      <c r="B386" s="210"/>
      <c r="C386" s="211"/>
      <c r="D386" s="200" t="s">
        <v>141</v>
      </c>
      <c r="E386" s="212" t="s">
        <v>21</v>
      </c>
      <c r="F386" s="213" t="s">
        <v>143</v>
      </c>
      <c r="G386" s="211"/>
      <c r="H386" s="214">
        <v>35.51</v>
      </c>
      <c r="I386" s="215"/>
      <c r="J386" s="211"/>
      <c r="K386" s="211"/>
      <c r="L386" s="216"/>
      <c r="M386" s="217"/>
      <c r="N386" s="218"/>
      <c r="O386" s="218"/>
      <c r="P386" s="218"/>
      <c r="Q386" s="218"/>
      <c r="R386" s="218"/>
      <c r="S386" s="218"/>
      <c r="T386" s="219"/>
      <c r="AT386" s="220" t="s">
        <v>141</v>
      </c>
      <c r="AU386" s="220" t="s">
        <v>82</v>
      </c>
      <c r="AV386" s="14" t="s">
        <v>130</v>
      </c>
      <c r="AW386" s="14" t="s">
        <v>34</v>
      </c>
      <c r="AX386" s="14" t="s">
        <v>73</v>
      </c>
      <c r="AY386" s="220" t="s">
        <v>129</v>
      </c>
    </row>
    <row r="387" spans="1:65" s="16" customFormat="1" ht="11.25">
      <c r="B387" s="232"/>
      <c r="C387" s="233"/>
      <c r="D387" s="200" t="s">
        <v>141</v>
      </c>
      <c r="E387" s="234" t="s">
        <v>21</v>
      </c>
      <c r="F387" s="235" t="s">
        <v>229</v>
      </c>
      <c r="G387" s="233"/>
      <c r="H387" s="236">
        <v>48.83</v>
      </c>
      <c r="I387" s="237"/>
      <c r="J387" s="233"/>
      <c r="K387" s="233"/>
      <c r="L387" s="238"/>
      <c r="M387" s="239"/>
      <c r="N387" s="240"/>
      <c r="O387" s="240"/>
      <c r="P387" s="240"/>
      <c r="Q387" s="240"/>
      <c r="R387" s="240"/>
      <c r="S387" s="240"/>
      <c r="T387" s="241"/>
      <c r="AT387" s="242" t="s">
        <v>141</v>
      </c>
      <c r="AU387" s="242" t="s">
        <v>82</v>
      </c>
      <c r="AV387" s="16" t="s">
        <v>137</v>
      </c>
      <c r="AW387" s="16" t="s">
        <v>34</v>
      </c>
      <c r="AX387" s="16" t="s">
        <v>80</v>
      </c>
      <c r="AY387" s="242" t="s">
        <v>129</v>
      </c>
    </row>
    <row r="388" spans="1:65" s="2" customFormat="1" ht="16.5" customHeight="1">
      <c r="A388" s="36"/>
      <c r="B388" s="37"/>
      <c r="C388" s="243" t="s">
        <v>573</v>
      </c>
      <c r="D388" s="243" t="s">
        <v>237</v>
      </c>
      <c r="E388" s="244" t="s">
        <v>574</v>
      </c>
      <c r="F388" s="245" t="s">
        <v>575</v>
      </c>
      <c r="G388" s="246" t="s">
        <v>135</v>
      </c>
      <c r="H388" s="247">
        <v>13.986000000000001</v>
      </c>
      <c r="I388" s="248"/>
      <c r="J388" s="249">
        <f>ROUND(I388*H388,2)</f>
        <v>0</v>
      </c>
      <c r="K388" s="245" t="s">
        <v>136</v>
      </c>
      <c r="L388" s="250"/>
      <c r="M388" s="251" t="s">
        <v>21</v>
      </c>
      <c r="N388" s="252" t="s">
        <v>44</v>
      </c>
      <c r="O388" s="66"/>
      <c r="P388" s="189">
        <f>O388*H388</f>
        <v>0</v>
      </c>
      <c r="Q388" s="189">
        <v>2.8999999999999998E-3</v>
      </c>
      <c r="R388" s="189">
        <f>Q388*H388</f>
        <v>4.0559400000000002E-2</v>
      </c>
      <c r="S388" s="189">
        <v>0</v>
      </c>
      <c r="T388" s="190">
        <f>S388*H388</f>
        <v>0</v>
      </c>
      <c r="U388" s="36"/>
      <c r="V388" s="36"/>
      <c r="W388" s="36"/>
      <c r="X388" s="36"/>
      <c r="Y388" s="36"/>
      <c r="Z388" s="36"/>
      <c r="AA388" s="36"/>
      <c r="AB388" s="36"/>
      <c r="AC388" s="36"/>
      <c r="AD388" s="36"/>
      <c r="AE388" s="36"/>
      <c r="AR388" s="191" t="s">
        <v>319</v>
      </c>
      <c r="AT388" s="191" t="s">
        <v>237</v>
      </c>
      <c r="AU388" s="191" t="s">
        <v>82</v>
      </c>
      <c r="AY388" s="19" t="s">
        <v>129</v>
      </c>
      <c r="BE388" s="192">
        <f>IF(N388="základní",J388,0)</f>
        <v>0</v>
      </c>
      <c r="BF388" s="192">
        <f>IF(N388="snížená",J388,0)</f>
        <v>0</v>
      </c>
      <c r="BG388" s="192">
        <f>IF(N388="zákl. přenesená",J388,0)</f>
        <v>0</v>
      </c>
      <c r="BH388" s="192">
        <f>IF(N388="sníž. přenesená",J388,0)</f>
        <v>0</v>
      </c>
      <c r="BI388" s="192">
        <f>IF(N388="nulová",J388,0)</f>
        <v>0</v>
      </c>
      <c r="BJ388" s="19" t="s">
        <v>80</v>
      </c>
      <c r="BK388" s="192">
        <f>ROUND(I388*H388,2)</f>
        <v>0</v>
      </c>
      <c r="BL388" s="19" t="s">
        <v>236</v>
      </c>
      <c r="BM388" s="191" t="s">
        <v>576</v>
      </c>
    </row>
    <row r="389" spans="1:65" s="13" customFormat="1" ht="11.25">
      <c r="B389" s="198"/>
      <c r="C389" s="199"/>
      <c r="D389" s="200" t="s">
        <v>141</v>
      </c>
      <c r="E389" s="201" t="s">
        <v>21</v>
      </c>
      <c r="F389" s="202" t="s">
        <v>569</v>
      </c>
      <c r="G389" s="199"/>
      <c r="H389" s="203">
        <v>13.32</v>
      </c>
      <c r="I389" s="204"/>
      <c r="J389" s="199"/>
      <c r="K389" s="199"/>
      <c r="L389" s="205"/>
      <c r="M389" s="206"/>
      <c r="N389" s="207"/>
      <c r="O389" s="207"/>
      <c r="P389" s="207"/>
      <c r="Q389" s="207"/>
      <c r="R389" s="207"/>
      <c r="S389" s="207"/>
      <c r="T389" s="208"/>
      <c r="AT389" s="209" t="s">
        <v>141</v>
      </c>
      <c r="AU389" s="209" t="s">
        <v>82</v>
      </c>
      <c r="AV389" s="13" t="s">
        <v>82</v>
      </c>
      <c r="AW389" s="13" t="s">
        <v>34</v>
      </c>
      <c r="AX389" s="13" t="s">
        <v>73</v>
      </c>
      <c r="AY389" s="209" t="s">
        <v>129</v>
      </c>
    </row>
    <row r="390" spans="1:65" s="14" customFormat="1" ht="11.25">
      <c r="B390" s="210"/>
      <c r="C390" s="211"/>
      <c r="D390" s="200" t="s">
        <v>141</v>
      </c>
      <c r="E390" s="212" t="s">
        <v>21</v>
      </c>
      <c r="F390" s="213" t="s">
        <v>143</v>
      </c>
      <c r="G390" s="211"/>
      <c r="H390" s="214">
        <v>13.32</v>
      </c>
      <c r="I390" s="215"/>
      <c r="J390" s="211"/>
      <c r="K390" s="211"/>
      <c r="L390" s="216"/>
      <c r="M390" s="217"/>
      <c r="N390" s="218"/>
      <c r="O390" s="218"/>
      <c r="P390" s="218"/>
      <c r="Q390" s="218"/>
      <c r="R390" s="218"/>
      <c r="S390" s="218"/>
      <c r="T390" s="219"/>
      <c r="AT390" s="220" t="s">
        <v>141</v>
      </c>
      <c r="AU390" s="220" t="s">
        <v>82</v>
      </c>
      <c r="AV390" s="14" t="s">
        <v>130</v>
      </c>
      <c r="AW390" s="14" t="s">
        <v>34</v>
      </c>
      <c r="AX390" s="14" t="s">
        <v>80</v>
      </c>
      <c r="AY390" s="220" t="s">
        <v>129</v>
      </c>
    </row>
    <row r="391" spans="1:65" s="13" customFormat="1" ht="11.25">
      <c r="B391" s="198"/>
      <c r="C391" s="199"/>
      <c r="D391" s="200" t="s">
        <v>141</v>
      </c>
      <c r="E391" s="199"/>
      <c r="F391" s="202" t="s">
        <v>577</v>
      </c>
      <c r="G391" s="199"/>
      <c r="H391" s="203">
        <v>13.986000000000001</v>
      </c>
      <c r="I391" s="204"/>
      <c r="J391" s="199"/>
      <c r="K391" s="199"/>
      <c r="L391" s="205"/>
      <c r="M391" s="206"/>
      <c r="N391" s="207"/>
      <c r="O391" s="207"/>
      <c r="P391" s="207"/>
      <c r="Q391" s="207"/>
      <c r="R391" s="207"/>
      <c r="S391" s="207"/>
      <c r="T391" s="208"/>
      <c r="AT391" s="209" t="s">
        <v>141</v>
      </c>
      <c r="AU391" s="209" t="s">
        <v>82</v>
      </c>
      <c r="AV391" s="13" t="s">
        <v>82</v>
      </c>
      <c r="AW391" s="13" t="s">
        <v>4</v>
      </c>
      <c r="AX391" s="13" t="s">
        <v>80</v>
      </c>
      <c r="AY391" s="209" t="s">
        <v>129</v>
      </c>
    </row>
    <row r="392" spans="1:65" s="2" customFormat="1" ht="16.5" customHeight="1">
      <c r="A392" s="36"/>
      <c r="B392" s="37"/>
      <c r="C392" s="243" t="s">
        <v>578</v>
      </c>
      <c r="D392" s="243" t="s">
        <v>237</v>
      </c>
      <c r="E392" s="244" t="s">
        <v>579</v>
      </c>
      <c r="F392" s="245" t="s">
        <v>580</v>
      </c>
      <c r="G392" s="246" t="s">
        <v>147</v>
      </c>
      <c r="H392" s="247">
        <v>1.954</v>
      </c>
      <c r="I392" s="248"/>
      <c r="J392" s="249">
        <f>ROUND(I392*H392,2)</f>
        <v>0</v>
      </c>
      <c r="K392" s="245" t="s">
        <v>136</v>
      </c>
      <c r="L392" s="250"/>
      <c r="M392" s="251" t="s">
        <v>21</v>
      </c>
      <c r="N392" s="252" t="s">
        <v>44</v>
      </c>
      <c r="O392" s="66"/>
      <c r="P392" s="189">
        <f>O392*H392</f>
        <v>0</v>
      </c>
      <c r="Q392" s="189">
        <v>0.03</v>
      </c>
      <c r="R392" s="189">
        <f>Q392*H392</f>
        <v>5.8619999999999998E-2</v>
      </c>
      <c r="S392" s="189">
        <v>0</v>
      </c>
      <c r="T392" s="190">
        <f>S392*H392</f>
        <v>0</v>
      </c>
      <c r="U392" s="36"/>
      <c r="V392" s="36"/>
      <c r="W392" s="36"/>
      <c r="X392" s="36"/>
      <c r="Y392" s="36"/>
      <c r="Z392" s="36"/>
      <c r="AA392" s="36"/>
      <c r="AB392" s="36"/>
      <c r="AC392" s="36"/>
      <c r="AD392" s="36"/>
      <c r="AE392" s="36"/>
      <c r="AR392" s="191" t="s">
        <v>319</v>
      </c>
      <c r="AT392" s="191" t="s">
        <v>237</v>
      </c>
      <c r="AU392" s="191" t="s">
        <v>82</v>
      </c>
      <c r="AY392" s="19" t="s">
        <v>129</v>
      </c>
      <c r="BE392" s="192">
        <f>IF(N392="základní",J392,0)</f>
        <v>0</v>
      </c>
      <c r="BF392" s="192">
        <f>IF(N392="snížená",J392,0)</f>
        <v>0</v>
      </c>
      <c r="BG392" s="192">
        <f>IF(N392="zákl. přenesená",J392,0)</f>
        <v>0</v>
      </c>
      <c r="BH392" s="192">
        <f>IF(N392="sníž. přenesená",J392,0)</f>
        <v>0</v>
      </c>
      <c r="BI392" s="192">
        <f>IF(N392="nulová",J392,0)</f>
        <v>0</v>
      </c>
      <c r="BJ392" s="19" t="s">
        <v>80</v>
      </c>
      <c r="BK392" s="192">
        <f>ROUND(I392*H392,2)</f>
        <v>0</v>
      </c>
      <c r="BL392" s="19" t="s">
        <v>236</v>
      </c>
      <c r="BM392" s="191" t="s">
        <v>581</v>
      </c>
    </row>
    <row r="393" spans="1:65" s="15" customFormat="1" ht="11.25">
      <c r="B393" s="222"/>
      <c r="C393" s="223"/>
      <c r="D393" s="200" t="s">
        <v>141</v>
      </c>
      <c r="E393" s="224" t="s">
        <v>21</v>
      </c>
      <c r="F393" s="225" t="s">
        <v>570</v>
      </c>
      <c r="G393" s="223"/>
      <c r="H393" s="224" t="s">
        <v>21</v>
      </c>
      <c r="I393" s="226"/>
      <c r="J393" s="223"/>
      <c r="K393" s="223"/>
      <c r="L393" s="227"/>
      <c r="M393" s="228"/>
      <c r="N393" s="229"/>
      <c r="O393" s="229"/>
      <c r="P393" s="229"/>
      <c r="Q393" s="229"/>
      <c r="R393" s="229"/>
      <c r="S393" s="229"/>
      <c r="T393" s="230"/>
      <c r="AT393" s="231" t="s">
        <v>141</v>
      </c>
      <c r="AU393" s="231" t="s">
        <v>82</v>
      </c>
      <c r="AV393" s="15" t="s">
        <v>80</v>
      </c>
      <c r="AW393" s="15" t="s">
        <v>34</v>
      </c>
      <c r="AX393" s="15" t="s">
        <v>73</v>
      </c>
      <c r="AY393" s="231" t="s">
        <v>129</v>
      </c>
    </row>
    <row r="394" spans="1:65" s="13" customFormat="1" ht="11.25">
      <c r="B394" s="198"/>
      <c r="C394" s="199"/>
      <c r="D394" s="200" t="s">
        <v>141</v>
      </c>
      <c r="E394" s="201" t="s">
        <v>21</v>
      </c>
      <c r="F394" s="202" t="s">
        <v>582</v>
      </c>
      <c r="G394" s="199"/>
      <c r="H394" s="203">
        <v>1.464</v>
      </c>
      <c r="I394" s="204"/>
      <c r="J394" s="199"/>
      <c r="K394" s="199"/>
      <c r="L394" s="205"/>
      <c r="M394" s="206"/>
      <c r="N394" s="207"/>
      <c r="O394" s="207"/>
      <c r="P394" s="207"/>
      <c r="Q394" s="207"/>
      <c r="R394" s="207"/>
      <c r="S394" s="207"/>
      <c r="T394" s="208"/>
      <c r="AT394" s="209" t="s">
        <v>141</v>
      </c>
      <c r="AU394" s="209" t="s">
        <v>82</v>
      </c>
      <c r="AV394" s="13" t="s">
        <v>82</v>
      </c>
      <c r="AW394" s="13" t="s">
        <v>34</v>
      </c>
      <c r="AX394" s="13" t="s">
        <v>73</v>
      </c>
      <c r="AY394" s="209" t="s">
        <v>129</v>
      </c>
    </row>
    <row r="395" spans="1:65" s="13" customFormat="1" ht="11.25">
      <c r="B395" s="198"/>
      <c r="C395" s="199"/>
      <c r="D395" s="200" t="s">
        <v>141</v>
      </c>
      <c r="E395" s="201" t="s">
        <v>21</v>
      </c>
      <c r="F395" s="202" t="s">
        <v>583</v>
      </c>
      <c r="G395" s="199"/>
      <c r="H395" s="203">
        <v>0.312</v>
      </c>
      <c r="I395" s="204"/>
      <c r="J395" s="199"/>
      <c r="K395" s="199"/>
      <c r="L395" s="205"/>
      <c r="M395" s="206"/>
      <c r="N395" s="207"/>
      <c r="O395" s="207"/>
      <c r="P395" s="207"/>
      <c r="Q395" s="207"/>
      <c r="R395" s="207"/>
      <c r="S395" s="207"/>
      <c r="T395" s="208"/>
      <c r="AT395" s="209" t="s">
        <v>141</v>
      </c>
      <c r="AU395" s="209" t="s">
        <v>82</v>
      </c>
      <c r="AV395" s="13" t="s">
        <v>82</v>
      </c>
      <c r="AW395" s="13" t="s">
        <v>34</v>
      </c>
      <c r="AX395" s="13" t="s">
        <v>73</v>
      </c>
      <c r="AY395" s="209" t="s">
        <v>129</v>
      </c>
    </row>
    <row r="396" spans="1:65" s="14" customFormat="1" ht="11.25">
      <c r="B396" s="210"/>
      <c r="C396" s="211"/>
      <c r="D396" s="200" t="s">
        <v>141</v>
      </c>
      <c r="E396" s="212" t="s">
        <v>21</v>
      </c>
      <c r="F396" s="213" t="s">
        <v>143</v>
      </c>
      <c r="G396" s="211"/>
      <c r="H396" s="214">
        <v>1.776</v>
      </c>
      <c r="I396" s="215"/>
      <c r="J396" s="211"/>
      <c r="K396" s="211"/>
      <c r="L396" s="216"/>
      <c r="M396" s="217"/>
      <c r="N396" s="218"/>
      <c r="O396" s="218"/>
      <c r="P396" s="218"/>
      <c r="Q396" s="218"/>
      <c r="R396" s="218"/>
      <c r="S396" s="218"/>
      <c r="T396" s="219"/>
      <c r="AT396" s="220" t="s">
        <v>141</v>
      </c>
      <c r="AU396" s="220" t="s">
        <v>82</v>
      </c>
      <c r="AV396" s="14" t="s">
        <v>130</v>
      </c>
      <c r="AW396" s="14" t="s">
        <v>34</v>
      </c>
      <c r="AX396" s="14" t="s">
        <v>80</v>
      </c>
      <c r="AY396" s="220" t="s">
        <v>129</v>
      </c>
    </row>
    <row r="397" spans="1:65" s="13" customFormat="1" ht="11.25">
      <c r="B397" s="198"/>
      <c r="C397" s="199"/>
      <c r="D397" s="200" t="s">
        <v>141</v>
      </c>
      <c r="E397" s="199"/>
      <c r="F397" s="202" t="s">
        <v>584</v>
      </c>
      <c r="G397" s="199"/>
      <c r="H397" s="203">
        <v>1.954</v>
      </c>
      <c r="I397" s="204"/>
      <c r="J397" s="199"/>
      <c r="K397" s="199"/>
      <c r="L397" s="205"/>
      <c r="M397" s="206"/>
      <c r="N397" s="207"/>
      <c r="O397" s="207"/>
      <c r="P397" s="207"/>
      <c r="Q397" s="207"/>
      <c r="R397" s="207"/>
      <c r="S397" s="207"/>
      <c r="T397" s="208"/>
      <c r="AT397" s="209" t="s">
        <v>141</v>
      </c>
      <c r="AU397" s="209" t="s">
        <v>82</v>
      </c>
      <c r="AV397" s="13" t="s">
        <v>82</v>
      </c>
      <c r="AW397" s="13" t="s">
        <v>4</v>
      </c>
      <c r="AX397" s="13" t="s">
        <v>80</v>
      </c>
      <c r="AY397" s="209" t="s">
        <v>129</v>
      </c>
    </row>
    <row r="398" spans="1:65" s="2" customFormat="1" ht="24.2" customHeight="1">
      <c r="A398" s="36"/>
      <c r="B398" s="37"/>
      <c r="C398" s="180" t="s">
        <v>585</v>
      </c>
      <c r="D398" s="180" t="s">
        <v>132</v>
      </c>
      <c r="E398" s="181" t="s">
        <v>586</v>
      </c>
      <c r="F398" s="182" t="s">
        <v>587</v>
      </c>
      <c r="G398" s="183" t="s">
        <v>135</v>
      </c>
      <c r="H398" s="184">
        <v>471.28</v>
      </c>
      <c r="I398" s="185"/>
      <c r="J398" s="186">
        <f>ROUND(I398*H398,2)</f>
        <v>0</v>
      </c>
      <c r="K398" s="182" t="s">
        <v>136</v>
      </c>
      <c r="L398" s="41"/>
      <c r="M398" s="187" t="s">
        <v>21</v>
      </c>
      <c r="N398" s="188" t="s">
        <v>44</v>
      </c>
      <c r="O398" s="66"/>
      <c r="P398" s="189">
        <f>O398*H398</f>
        <v>0</v>
      </c>
      <c r="Q398" s="189">
        <v>0</v>
      </c>
      <c r="R398" s="189">
        <f>Q398*H398</f>
        <v>0</v>
      </c>
      <c r="S398" s="189">
        <v>1.9E-3</v>
      </c>
      <c r="T398" s="190">
        <f>S398*H398</f>
        <v>0.89543199999999989</v>
      </c>
      <c r="U398" s="36"/>
      <c r="V398" s="36"/>
      <c r="W398" s="36"/>
      <c r="X398" s="36"/>
      <c r="Y398" s="36"/>
      <c r="Z398" s="36"/>
      <c r="AA398" s="36"/>
      <c r="AB398" s="36"/>
      <c r="AC398" s="36"/>
      <c r="AD398" s="36"/>
      <c r="AE398" s="36"/>
      <c r="AR398" s="191" t="s">
        <v>236</v>
      </c>
      <c r="AT398" s="191" t="s">
        <v>132</v>
      </c>
      <c r="AU398" s="191" t="s">
        <v>82</v>
      </c>
      <c r="AY398" s="19" t="s">
        <v>129</v>
      </c>
      <c r="BE398" s="192">
        <f>IF(N398="základní",J398,0)</f>
        <v>0</v>
      </c>
      <c r="BF398" s="192">
        <f>IF(N398="snížená",J398,0)</f>
        <v>0</v>
      </c>
      <c r="BG398" s="192">
        <f>IF(N398="zákl. přenesená",J398,0)</f>
        <v>0</v>
      </c>
      <c r="BH398" s="192">
        <f>IF(N398="sníž. přenesená",J398,0)</f>
        <v>0</v>
      </c>
      <c r="BI398" s="192">
        <f>IF(N398="nulová",J398,0)</f>
        <v>0</v>
      </c>
      <c r="BJ398" s="19" t="s">
        <v>80</v>
      </c>
      <c r="BK398" s="192">
        <f>ROUND(I398*H398,2)</f>
        <v>0</v>
      </c>
      <c r="BL398" s="19" t="s">
        <v>236</v>
      </c>
      <c r="BM398" s="191" t="s">
        <v>588</v>
      </c>
    </row>
    <row r="399" spans="1:65" s="2" customFormat="1" ht="11.25">
      <c r="A399" s="36"/>
      <c r="B399" s="37"/>
      <c r="C399" s="38"/>
      <c r="D399" s="193" t="s">
        <v>139</v>
      </c>
      <c r="E399" s="38"/>
      <c r="F399" s="194" t="s">
        <v>589</v>
      </c>
      <c r="G399" s="38"/>
      <c r="H399" s="38"/>
      <c r="I399" s="195"/>
      <c r="J399" s="38"/>
      <c r="K399" s="38"/>
      <c r="L399" s="41"/>
      <c r="M399" s="196"/>
      <c r="N399" s="197"/>
      <c r="O399" s="66"/>
      <c r="P399" s="66"/>
      <c r="Q399" s="66"/>
      <c r="R399" s="66"/>
      <c r="S399" s="66"/>
      <c r="T399" s="67"/>
      <c r="U399" s="36"/>
      <c r="V399" s="36"/>
      <c r="W399" s="36"/>
      <c r="X399" s="36"/>
      <c r="Y399" s="36"/>
      <c r="Z399" s="36"/>
      <c r="AA399" s="36"/>
      <c r="AB399" s="36"/>
      <c r="AC399" s="36"/>
      <c r="AD399" s="36"/>
      <c r="AE399" s="36"/>
      <c r="AT399" s="19" t="s">
        <v>139</v>
      </c>
      <c r="AU399" s="19" t="s">
        <v>82</v>
      </c>
    </row>
    <row r="400" spans="1:65" s="13" customFormat="1" ht="11.25">
      <c r="B400" s="198"/>
      <c r="C400" s="199"/>
      <c r="D400" s="200" t="s">
        <v>141</v>
      </c>
      <c r="E400" s="201" t="s">
        <v>21</v>
      </c>
      <c r="F400" s="202" t="s">
        <v>590</v>
      </c>
      <c r="G400" s="199"/>
      <c r="H400" s="203">
        <v>471.28</v>
      </c>
      <c r="I400" s="204"/>
      <c r="J400" s="199"/>
      <c r="K400" s="199"/>
      <c r="L400" s="205"/>
      <c r="M400" s="206"/>
      <c r="N400" s="207"/>
      <c r="O400" s="207"/>
      <c r="P400" s="207"/>
      <c r="Q400" s="207"/>
      <c r="R400" s="207"/>
      <c r="S400" s="207"/>
      <c r="T400" s="208"/>
      <c r="AT400" s="209" t="s">
        <v>141</v>
      </c>
      <c r="AU400" s="209" t="s">
        <v>82</v>
      </c>
      <c r="AV400" s="13" t="s">
        <v>82</v>
      </c>
      <c r="AW400" s="13" t="s">
        <v>34</v>
      </c>
      <c r="AX400" s="13" t="s">
        <v>73</v>
      </c>
      <c r="AY400" s="209" t="s">
        <v>129</v>
      </c>
    </row>
    <row r="401" spans="1:65" s="14" customFormat="1" ht="11.25">
      <c r="B401" s="210"/>
      <c r="C401" s="211"/>
      <c r="D401" s="200" t="s">
        <v>141</v>
      </c>
      <c r="E401" s="212" t="s">
        <v>21</v>
      </c>
      <c r="F401" s="213" t="s">
        <v>143</v>
      </c>
      <c r="G401" s="211"/>
      <c r="H401" s="214">
        <v>471.28</v>
      </c>
      <c r="I401" s="215"/>
      <c r="J401" s="211"/>
      <c r="K401" s="211"/>
      <c r="L401" s="216"/>
      <c r="M401" s="217"/>
      <c r="N401" s="218"/>
      <c r="O401" s="218"/>
      <c r="P401" s="218"/>
      <c r="Q401" s="218"/>
      <c r="R401" s="218"/>
      <c r="S401" s="218"/>
      <c r="T401" s="219"/>
      <c r="AT401" s="220" t="s">
        <v>141</v>
      </c>
      <c r="AU401" s="220" t="s">
        <v>82</v>
      </c>
      <c r="AV401" s="14" t="s">
        <v>130</v>
      </c>
      <c r="AW401" s="14" t="s">
        <v>34</v>
      </c>
      <c r="AX401" s="14" t="s">
        <v>80</v>
      </c>
      <c r="AY401" s="220" t="s">
        <v>129</v>
      </c>
    </row>
    <row r="402" spans="1:65" s="2" customFormat="1" ht="16.5" customHeight="1">
      <c r="A402" s="36"/>
      <c r="B402" s="37"/>
      <c r="C402" s="180" t="s">
        <v>591</v>
      </c>
      <c r="D402" s="180" t="s">
        <v>132</v>
      </c>
      <c r="E402" s="181" t="s">
        <v>592</v>
      </c>
      <c r="F402" s="182" t="s">
        <v>593</v>
      </c>
      <c r="G402" s="183" t="s">
        <v>135</v>
      </c>
      <c r="H402" s="184">
        <v>467.84</v>
      </c>
      <c r="I402" s="185"/>
      <c r="J402" s="186">
        <f>ROUND(I402*H402,2)</f>
        <v>0</v>
      </c>
      <c r="K402" s="182" t="s">
        <v>136</v>
      </c>
      <c r="L402" s="41"/>
      <c r="M402" s="187" t="s">
        <v>21</v>
      </c>
      <c r="N402" s="188" t="s">
        <v>44</v>
      </c>
      <c r="O402" s="66"/>
      <c r="P402" s="189">
        <f>O402*H402</f>
        <v>0</v>
      </c>
      <c r="Q402" s="189">
        <v>5.8E-4</v>
      </c>
      <c r="R402" s="189">
        <f>Q402*H402</f>
        <v>0.27134720000000001</v>
      </c>
      <c r="S402" s="189">
        <v>0</v>
      </c>
      <c r="T402" s="190">
        <f>S402*H402</f>
        <v>0</v>
      </c>
      <c r="U402" s="36"/>
      <c r="V402" s="36"/>
      <c r="W402" s="36"/>
      <c r="X402" s="36"/>
      <c r="Y402" s="36"/>
      <c r="Z402" s="36"/>
      <c r="AA402" s="36"/>
      <c r="AB402" s="36"/>
      <c r="AC402" s="36"/>
      <c r="AD402" s="36"/>
      <c r="AE402" s="36"/>
      <c r="AR402" s="191" t="s">
        <v>236</v>
      </c>
      <c r="AT402" s="191" t="s">
        <v>132</v>
      </c>
      <c r="AU402" s="191" t="s">
        <v>82</v>
      </c>
      <c r="AY402" s="19" t="s">
        <v>129</v>
      </c>
      <c r="BE402" s="192">
        <f>IF(N402="základní",J402,0)</f>
        <v>0</v>
      </c>
      <c r="BF402" s="192">
        <f>IF(N402="snížená",J402,0)</f>
        <v>0</v>
      </c>
      <c r="BG402" s="192">
        <f>IF(N402="zákl. přenesená",J402,0)</f>
        <v>0</v>
      </c>
      <c r="BH402" s="192">
        <f>IF(N402="sníž. přenesená",J402,0)</f>
        <v>0</v>
      </c>
      <c r="BI402" s="192">
        <f>IF(N402="nulová",J402,0)</f>
        <v>0</v>
      </c>
      <c r="BJ402" s="19" t="s">
        <v>80</v>
      </c>
      <c r="BK402" s="192">
        <f>ROUND(I402*H402,2)</f>
        <v>0</v>
      </c>
      <c r="BL402" s="19" t="s">
        <v>236</v>
      </c>
      <c r="BM402" s="191" t="s">
        <v>594</v>
      </c>
    </row>
    <row r="403" spans="1:65" s="2" customFormat="1" ht="11.25">
      <c r="A403" s="36"/>
      <c r="B403" s="37"/>
      <c r="C403" s="38"/>
      <c r="D403" s="193" t="s">
        <v>139</v>
      </c>
      <c r="E403" s="38"/>
      <c r="F403" s="194" t="s">
        <v>595</v>
      </c>
      <c r="G403" s="38"/>
      <c r="H403" s="38"/>
      <c r="I403" s="195"/>
      <c r="J403" s="38"/>
      <c r="K403" s="38"/>
      <c r="L403" s="41"/>
      <c r="M403" s="196"/>
      <c r="N403" s="197"/>
      <c r="O403" s="66"/>
      <c r="P403" s="66"/>
      <c r="Q403" s="66"/>
      <c r="R403" s="66"/>
      <c r="S403" s="66"/>
      <c r="T403" s="67"/>
      <c r="U403" s="36"/>
      <c r="V403" s="36"/>
      <c r="W403" s="36"/>
      <c r="X403" s="36"/>
      <c r="Y403" s="36"/>
      <c r="Z403" s="36"/>
      <c r="AA403" s="36"/>
      <c r="AB403" s="36"/>
      <c r="AC403" s="36"/>
      <c r="AD403" s="36"/>
      <c r="AE403" s="36"/>
      <c r="AT403" s="19" t="s">
        <v>139</v>
      </c>
      <c r="AU403" s="19" t="s">
        <v>82</v>
      </c>
    </row>
    <row r="404" spans="1:65" s="13" customFormat="1" ht="11.25">
      <c r="B404" s="198"/>
      <c r="C404" s="199"/>
      <c r="D404" s="200" t="s">
        <v>141</v>
      </c>
      <c r="E404" s="201" t="s">
        <v>21</v>
      </c>
      <c r="F404" s="202" t="s">
        <v>596</v>
      </c>
      <c r="G404" s="199"/>
      <c r="H404" s="203">
        <v>467.84</v>
      </c>
      <c r="I404" s="204"/>
      <c r="J404" s="199"/>
      <c r="K404" s="199"/>
      <c r="L404" s="205"/>
      <c r="M404" s="206"/>
      <c r="N404" s="207"/>
      <c r="O404" s="207"/>
      <c r="P404" s="207"/>
      <c r="Q404" s="207"/>
      <c r="R404" s="207"/>
      <c r="S404" s="207"/>
      <c r="T404" s="208"/>
      <c r="AT404" s="209" t="s">
        <v>141</v>
      </c>
      <c r="AU404" s="209" t="s">
        <v>82</v>
      </c>
      <c r="AV404" s="13" t="s">
        <v>82</v>
      </c>
      <c r="AW404" s="13" t="s">
        <v>34</v>
      </c>
      <c r="AX404" s="13" t="s">
        <v>73</v>
      </c>
      <c r="AY404" s="209" t="s">
        <v>129</v>
      </c>
    </row>
    <row r="405" spans="1:65" s="14" customFormat="1" ht="11.25">
      <c r="B405" s="210"/>
      <c r="C405" s="211"/>
      <c r="D405" s="200" t="s">
        <v>141</v>
      </c>
      <c r="E405" s="212" t="s">
        <v>21</v>
      </c>
      <c r="F405" s="213" t="s">
        <v>143</v>
      </c>
      <c r="G405" s="211"/>
      <c r="H405" s="214">
        <v>467.84</v>
      </c>
      <c r="I405" s="215"/>
      <c r="J405" s="211"/>
      <c r="K405" s="211"/>
      <c r="L405" s="216"/>
      <c r="M405" s="217"/>
      <c r="N405" s="218"/>
      <c r="O405" s="218"/>
      <c r="P405" s="218"/>
      <c r="Q405" s="218"/>
      <c r="R405" s="218"/>
      <c r="S405" s="218"/>
      <c r="T405" s="219"/>
      <c r="AT405" s="220" t="s">
        <v>141</v>
      </c>
      <c r="AU405" s="220" t="s">
        <v>82</v>
      </c>
      <c r="AV405" s="14" t="s">
        <v>130</v>
      </c>
      <c r="AW405" s="14" t="s">
        <v>34</v>
      </c>
      <c r="AX405" s="14" t="s">
        <v>80</v>
      </c>
      <c r="AY405" s="220" t="s">
        <v>129</v>
      </c>
    </row>
    <row r="406" spans="1:65" s="2" customFormat="1" ht="16.5" customHeight="1">
      <c r="A406" s="36"/>
      <c r="B406" s="37"/>
      <c r="C406" s="243" t="s">
        <v>597</v>
      </c>
      <c r="D406" s="243" t="s">
        <v>237</v>
      </c>
      <c r="E406" s="244" t="s">
        <v>598</v>
      </c>
      <c r="F406" s="245" t="s">
        <v>599</v>
      </c>
      <c r="G406" s="246" t="s">
        <v>147</v>
      </c>
      <c r="H406" s="247">
        <v>174.97300000000001</v>
      </c>
      <c r="I406" s="248"/>
      <c r="J406" s="249">
        <f>ROUND(I406*H406,2)</f>
        <v>0</v>
      </c>
      <c r="K406" s="245" t="s">
        <v>136</v>
      </c>
      <c r="L406" s="250"/>
      <c r="M406" s="251" t="s">
        <v>21</v>
      </c>
      <c r="N406" s="252" t="s">
        <v>44</v>
      </c>
      <c r="O406" s="66"/>
      <c r="P406" s="189">
        <f>O406*H406</f>
        <v>0</v>
      </c>
      <c r="Q406" s="189">
        <v>2.5000000000000001E-2</v>
      </c>
      <c r="R406" s="189">
        <f>Q406*H406</f>
        <v>4.3743250000000007</v>
      </c>
      <c r="S406" s="189">
        <v>0</v>
      </c>
      <c r="T406" s="190">
        <f>S406*H406</f>
        <v>0</v>
      </c>
      <c r="U406" s="36"/>
      <c r="V406" s="36"/>
      <c r="W406" s="36"/>
      <c r="X406" s="36"/>
      <c r="Y406" s="36"/>
      <c r="Z406" s="36"/>
      <c r="AA406" s="36"/>
      <c r="AB406" s="36"/>
      <c r="AC406" s="36"/>
      <c r="AD406" s="36"/>
      <c r="AE406" s="36"/>
      <c r="AR406" s="191" t="s">
        <v>319</v>
      </c>
      <c r="AT406" s="191" t="s">
        <v>237</v>
      </c>
      <c r="AU406" s="191" t="s">
        <v>82</v>
      </c>
      <c r="AY406" s="19" t="s">
        <v>129</v>
      </c>
      <c r="BE406" s="192">
        <f>IF(N406="základní",J406,0)</f>
        <v>0</v>
      </c>
      <c r="BF406" s="192">
        <f>IF(N406="snížená",J406,0)</f>
        <v>0</v>
      </c>
      <c r="BG406" s="192">
        <f>IF(N406="zákl. přenesená",J406,0)</f>
        <v>0</v>
      </c>
      <c r="BH406" s="192">
        <f>IF(N406="sníž. přenesená",J406,0)</f>
        <v>0</v>
      </c>
      <c r="BI406" s="192">
        <f>IF(N406="nulová",J406,0)</f>
        <v>0</v>
      </c>
      <c r="BJ406" s="19" t="s">
        <v>80</v>
      </c>
      <c r="BK406" s="192">
        <f>ROUND(I406*H406,2)</f>
        <v>0</v>
      </c>
      <c r="BL406" s="19" t="s">
        <v>236</v>
      </c>
      <c r="BM406" s="191" t="s">
        <v>600</v>
      </c>
    </row>
    <row r="407" spans="1:65" s="13" customFormat="1" ht="11.25">
      <c r="B407" s="198"/>
      <c r="C407" s="199"/>
      <c r="D407" s="200" t="s">
        <v>141</v>
      </c>
      <c r="E407" s="201" t="s">
        <v>21</v>
      </c>
      <c r="F407" s="202" t="s">
        <v>601</v>
      </c>
      <c r="G407" s="199"/>
      <c r="H407" s="203">
        <v>159.066</v>
      </c>
      <c r="I407" s="204"/>
      <c r="J407" s="199"/>
      <c r="K407" s="199"/>
      <c r="L407" s="205"/>
      <c r="M407" s="206"/>
      <c r="N407" s="207"/>
      <c r="O407" s="207"/>
      <c r="P407" s="207"/>
      <c r="Q407" s="207"/>
      <c r="R407" s="207"/>
      <c r="S407" s="207"/>
      <c r="T407" s="208"/>
      <c r="AT407" s="209" t="s">
        <v>141</v>
      </c>
      <c r="AU407" s="209" t="s">
        <v>82</v>
      </c>
      <c r="AV407" s="13" t="s">
        <v>82</v>
      </c>
      <c r="AW407" s="13" t="s">
        <v>34</v>
      </c>
      <c r="AX407" s="13" t="s">
        <v>73</v>
      </c>
      <c r="AY407" s="209" t="s">
        <v>129</v>
      </c>
    </row>
    <row r="408" spans="1:65" s="14" customFormat="1" ht="11.25">
      <c r="B408" s="210"/>
      <c r="C408" s="211"/>
      <c r="D408" s="200" t="s">
        <v>141</v>
      </c>
      <c r="E408" s="212" t="s">
        <v>21</v>
      </c>
      <c r="F408" s="213" t="s">
        <v>143</v>
      </c>
      <c r="G408" s="211"/>
      <c r="H408" s="214">
        <v>159.066</v>
      </c>
      <c r="I408" s="215"/>
      <c r="J408" s="211"/>
      <c r="K408" s="211"/>
      <c r="L408" s="216"/>
      <c r="M408" s="217"/>
      <c r="N408" s="218"/>
      <c r="O408" s="218"/>
      <c r="P408" s="218"/>
      <c r="Q408" s="218"/>
      <c r="R408" s="218"/>
      <c r="S408" s="218"/>
      <c r="T408" s="219"/>
      <c r="AT408" s="220" t="s">
        <v>141</v>
      </c>
      <c r="AU408" s="220" t="s">
        <v>82</v>
      </c>
      <c r="AV408" s="14" t="s">
        <v>130</v>
      </c>
      <c r="AW408" s="14" t="s">
        <v>34</v>
      </c>
      <c r="AX408" s="14" t="s">
        <v>80</v>
      </c>
      <c r="AY408" s="220" t="s">
        <v>129</v>
      </c>
    </row>
    <row r="409" spans="1:65" s="13" customFormat="1" ht="11.25">
      <c r="B409" s="198"/>
      <c r="C409" s="199"/>
      <c r="D409" s="200" t="s">
        <v>141</v>
      </c>
      <c r="E409" s="199"/>
      <c r="F409" s="202" t="s">
        <v>602</v>
      </c>
      <c r="G409" s="199"/>
      <c r="H409" s="203">
        <v>174.97300000000001</v>
      </c>
      <c r="I409" s="204"/>
      <c r="J409" s="199"/>
      <c r="K409" s="199"/>
      <c r="L409" s="205"/>
      <c r="M409" s="206"/>
      <c r="N409" s="207"/>
      <c r="O409" s="207"/>
      <c r="P409" s="207"/>
      <c r="Q409" s="207"/>
      <c r="R409" s="207"/>
      <c r="S409" s="207"/>
      <c r="T409" s="208"/>
      <c r="AT409" s="209" t="s">
        <v>141</v>
      </c>
      <c r="AU409" s="209" t="s">
        <v>82</v>
      </c>
      <c r="AV409" s="13" t="s">
        <v>82</v>
      </c>
      <c r="AW409" s="13" t="s">
        <v>4</v>
      </c>
      <c r="AX409" s="13" t="s">
        <v>80</v>
      </c>
      <c r="AY409" s="209" t="s">
        <v>129</v>
      </c>
    </row>
    <row r="410" spans="1:65" s="2" customFormat="1" ht="24.2" customHeight="1">
      <c r="A410" s="36"/>
      <c r="B410" s="37"/>
      <c r="C410" s="180" t="s">
        <v>603</v>
      </c>
      <c r="D410" s="180" t="s">
        <v>132</v>
      </c>
      <c r="E410" s="181" t="s">
        <v>604</v>
      </c>
      <c r="F410" s="182" t="s">
        <v>605</v>
      </c>
      <c r="G410" s="183" t="s">
        <v>135</v>
      </c>
      <c r="H410" s="184">
        <v>97.15</v>
      </c>
      <c r="I410" s="185"/>
      <c r="J410" s="186">
        <f>ROUND(I410*H410,2)</f>
        <v>0</v>
      </c>
      <c r="K410" s="182" t="s">
        <v>136</v>
      </c>
      <c r="L410" s="41"/>
      <c r="M410" s="187" t="s">
        <v>21</v>
      </c>
      <c r="N410" s="188" t="s">
        <v>44</v>
      </c>
      <c r="O410" s="66"/>
      <c r="P410" s="189">
        <f>O410*H410</f>
        <v>0</v>
      </c>
      <c r="Q410" s="189">
        <v>4.0000000000000003E-5</v>
      </c>
      <c r="R410" s="189">
        <f>Q410*H410</f>
        <v>3.8860000000000006E-3</v>
      </c>
      <c r="S410" s="189">
        <v>0</v>
      </c>
      <c r="T410" s="190">
        <f>S410*H410</f>
        <v>0</v>
      </c>
      <c r="U410" s="36"/>
      <c r="V410" s="36"/>
      <c r="W410" s="36"/>
      <c r="X410" s="36"/>
      <c r="Y410" s="36"/>
      <c r="Z410" s="36"/>
      <c r="AA410" s="36"/>
      <c r="AB410" s="36"/>
      <c r="AC410" s="36"/>
      <c r="AD410" s="36"/>
      <c r="AE410" s="36"/>
      <c r="AR410" s="191" t="s">
        <v>236</v>
      </c>
      <c r="AT410" s="191" t="s">
        <v>132</v>
      </c>
      <c r="AU410" s="191" t="s">
        <v>82</v>
      </c>
      <c r="AY410" s="19" t="s">
        <v>129</v>
      </c>
      <c r="BE410" s="192">
        <f>IF(N410="základní",J410,0)</f>
        <v>0</v>
      </c>
      <c r="BF410" s="192">
        <f>IF(N410="snížená",J410,0)</f>
        <v>0</v>
      </c>
      <c r="BG410" s="192">
        <f>IF(N410="zákl. přenesená",J410,0)</f>
        <v>0</v>
      </c>
      <c r="BH410" s="192">
        <f>IF(N410="sníž. přenesená",J410,0)</f>
        <v>0</v>
      </c>
      <c r="BI410" s="192">
        <f>IF(N410="nulová",J410,0)</f>
        <v>0</v>
      </c>
      <c r="BJ410" s="19" t="s">
        <v>80</v>
      </c>
      <c r="BK410" s="192">
        <f>ROUND(I410*H410,2)</f>
        <v>0</v>
      </c>
      <c r="BL410" s="19" t="s">
        <v>236</v>
      </c>
      <c r="BM410" s="191" t="s">
        <v>606</v>
      </c>
    </row>
    <row r="411" spans="1:65" s="2" customFormat="1" ht="11.25">
      <c r="A411" s="36"/>
      <c r="B411" s="37"/>
      <c r="C411" s="38"/>
      <c r="D411" s="193" t="s">
        <v>139</v>
      </c>
      <c r="E411" s="38"/>
      <c r="F411" s="194" t="s">
        <v>607</v>
      </c>
      <c r="G411" s="38"/>
      <c r="H411" s="38"/>
      <c r="I411" s="195"/>
      <c r="J411" s="38"/>
      <c r="K411" s="38"/>
      <c r="L411" s="41"/>
      <c r="M411" s="196"/>
      <c r="N411" s="197"/>
      <c r="O411" s="66"/>
      <c r="P411" s="66"/>
      <c r="Q411" s="66"/>
      <c r="R411" s="66"/>
      <c r="S411" s="66"/>
      <c r="T411" s="67"/>
      <c r="U411" s="36"/>
      <c r="V411" s="36"/>
      <c r="W411" s="36"/>
      <c r="X411" s="36"/>
      <c r="Y411" s="36"/>
      <c r="Z411" s="36"/>
      <c r="AA411" s="36"/>
      <c r="AB411" s="36"/>
      <c r="AC411" s="36"/>
      <c r="AD411" s="36"/>
      <c r="AE411" s="36"/>
      <c r="AT411" s="19" t="s">
        <v>139</v>
      </c>
      <c r="AU411" s="19" t="s">
        <v>82</v>
      </c>
    </row>
    <row r="412" spans="1:65" s="13" customFormat="1" ht="11.25">
      <c r="B412" s="198"/>
      <c r="C412" s="199"/>
      <c r="D412" s="200" t="s">
        <v>141</v>
      </c>
      <c r="E412" s="201" t="s">
        <v>21</v>
      </c>
      <c r="F412" s="202" t="s">
        <v>608</v>
      </c>
      <c r="G412" s="199"/>
      <c r="H412" s="203">
        <v>16.34</v>
      </c>
      <c r="I412" s="204"/>
      <c r="J412" s="199"/>
      <c r="K412" s="199"/>
      <c r="L412" s="205"/>
      <c r="M412" s="206"/>
      <c r="N412" s="207"/>
      <c r="O412" s="207"/>
      <c r="P412" s="207"/>
      <c r="Q412" s="207"/>
      <c r="R412" s="207"/>
      <c r="S412" s="207"/>
      <c r="T412" s="208"/>
      <c r="AT412" s="209" t="s">
        <v>141</v>
      </c>
      <c r="AU412" s="209" t="s">
        <v>82</v>
      </c>
      <c r="AV412" s="13" t="s">
        <v>82</v>
      </c>
      <c r="AW412" s="13" t="s">
        <v>34</v>
      </c>
      <c r="AX412" s="13" t="s">
        <v>73</v>
      </c>
      <c r="AY412" s="209" t="s">
        <v>129</v>
      </c>
    </row>
    <row r="413" spans="1:65" s="14" customFormat="1" ht="11.25">
      <c r="B413" s="210"/>
      <c r="C413" s="211"/>
      <c r="D413" s="200" t="s">
        <v>141</v>
      </c>
      <c r="E413" s="212" t="s">
        <v>21</v>
      </c>
      <c r="F413" s="213" t="s">
        <v>143</v>
      </c>
      <c r="G413" s="211"/>
      <c r="H413" s="214">
        <v>16.34</v>
      </c>
      <c r="I413" s="215"/>
      <c r="J413" s="211"/>
      <c r="K413" s="211"/>
      <c r="L413" s="216"/>
      <c r="M413" s="217"/>
      <c r="N413" s="218"/>
      <c r="O413" s="218"/>
      <c r="P413" s="218"/>
      <c r="Q413" s="218"/>
      <c r="R413" s="218"/>
      <c r="S413" s="218"/>
      <c r="T413" s="219"/>
      <c r="AT413" s="220" t="s">
        <v>141</v>
      </c>
      <c r="AU413" s="220" t="s">
        <v>82</v>
      </c>
      <c r="AV413" s="14" t="s">
        <v>130</v>
      </c>
      <c r="AW413" s="14" t="s">
        <v>34</v>
      </c>
      <c r="AX413" s="14" t="s">
        <v>73</v>
      </c>
      <c r="AY413" s="220" t="s">
        <v>129</v>
      </c>
    </row>
    <row r="414" spans="1:65" s="15" customFormat="1" ht="11.25">
      <c r="B414" s="222"/>
      <c r="C414" s="223"/>
      <c r="D414" s="200" t="s">
        <v>141</v>
      </c>
      <c r="E414" s="224" t="s">
        <v>21</v>
      </c>
      <c r="F414" s="225" t="s">
        <v>609</v>
      </c>
      <c r="G414" s="223"/>
      <c r="H414" s="224" t="s">
        <v>21</v>
      </c>
      <c r="I414" s="226"/>
      <c r="J414" s="223"/>
      <c r="K414" s="223"/>
      <c r="L414" s="227"/>
      <c r="M414" s="228"/>
      <c r="N414" s="229"/>
      <c r="O414" s="229"/>
      <c r="P414" s="229"/>
      <c r="Q414" s="229"/>
      <c r="R414" s="229"/>
      <c r="S414" s="229"/>
      <c r="T414" s="230"/>
      <c r="AT414" s="231" t="s">
        <v>141</v>
      </c>
      <c r="AU414" s="231" t="s">
        <v>82</v>
      </c>
      <c r="AV414" s="15" t="s">
        <v>80</v>
      </c>
      <c r="AW414" s="15" t="s">
        <v>34</v>
      </c>
      <c r="AX414" s="15" t="s">
        <v>73</v>
      </c>
      <c r="AY414" s="231" t="s">
        <v>129</v>
      </c>
    </row>
    <row r="415" spans="1:65" s="13" customFormat="1" ht="11.25">
      <c r="B415" s="198"/>
      <c r="C415" s="199"/>
      <c r="D415" s="200" t="s">
        <v>141</v>
      </c>
      <c r="E415" s="201" t="s">
        <v>21</v>
      </c>
      <c r="F415" s="202" t="s">
        <v>610</v>
      </c>
      <c r="G415" s="199"/>
      <c r="H415" s="203">
        <v>73.292000000000002</v>
      </c>
      <c r="I415" s="204"/>
      <c r="J415" s="199"/>
      <c r="K415" s="199"/>
      <c r="L415" s="205"/>
      <c r="M415" s="206"/>
      <c r="N415" s="207"/>
      <c r="O415" s="207"/>
      <c r="P415" s="207"/>
      <c r="Q415" s="207"/>
      <c r="R415" s="207"/>
      <c r="S415" s="207"/>
      <c r="T415" s="208"/>
      <c r="AT415" s="209" t="s">
        <v>141</v>
      </c>
      <c r="AU415" s="209" t="s">
        <v>82</v>
      </c>
      <c r="AV415" s="13" t="s">
        <v>82</v>
      </c>
      <c r="AW415" s="13" t="s">
        <v>34</v>
      </c>
      <c r="AX415" s="13" t="s">
        <v>73</v>
      </c>
      <c r="AY415" s="209" t="s">
        <v>129</v>
      </c>
    </row>
    <row r="416" spans="1:65" s="13" customFormat="1" ht="11.25">
      <c r="B416" s="198"/>
      <c r="C416" s="199"/>
      <c r="D416" s="200" t="s">
        <v>141</v>
      </c>
      <c r="E416" s="201" t="s">
        <v>21</v>
      </c>
      <c r="F416" s="202" t="s">
        <v>611</v>
      </c>
      <c r="G416" s="199"/>
      <c r="H416" s="203">
        <v>7.5179999999999998</v>
      </c>
      <c r="I416" s="204"/>
      <c r="J416" s="199"/>
      <c r="K416" s="199"/>
      <c r="L416" s="205"/>
      <c r="M416" s="206"/>
      <c r="N416" s="207"/>
      <c r="O416" s="207"/>
      <c r="P416" s="207"/>
      <c r="Q416" s="207"/>
      <c r="R416" s="207"/>
      <c r="S416" s="207"/>
      <c r="T416" s="208"/>
      <c r="AT416" s="209" t="s">
        <v>141</v>
      </c>
      <c r="AU416" s="209" t="s">
        <v>82</v>
      </c>
      <c r="AV416" s="13" t="s">
        <v>82</v>
      </c>
      <c r="AW416" s="13" t="s">
        <v>34</v>
      </c>
      <c r="AX416" s="13" t="s">
        <v>73</v>
      </c>
      <c r="AY416" s="209" t="s">
        <v>129</v>
      </c>
    </row>
    <row r="417" spans="1:65" s="14" customFormat="1" ht="11.25">
      <c r="B417" s="210"/>
      <c r="C417" s="211"/>
      <c r="D417" s="200" t="s">
        <v>141</v>
      </c>
      <c r="E417" s="212" t="s">
        <v>21</v>
      </c>
      <c r="F417" s="213" t="s">
        <v>143</v>
      </c>
      <c r="G417" s="211"/>
      <c r="H417" s="214">
        <v>80.81</v>
      </c>
      <c r="I417" s="215"/>
      <c r="J417" s="211"/>
      <c r="K417" s="211"/>
      <c r="L417" s="216"/>
      <c r="M417" s="217"/>
      <c r="N417" s="218"/>
      <c r="O417" s="218"/>
      <c r="P417" s="218"/>
      <c r="Q417" s="218"/>
      <c r="R417" s="218"/>
      <c r="S417" s="218"/>
      <c r="T417" s="219"/>
      <c r="AT417" s="220" t="s">
        <v>141</v>
      </c>
      <c r="AU417" s="220" t="s">
        <v>82</v>
      </c>
      <c r="AV417" s="14" t="s">
        <v>130</v>
      </c>
      <c r="AW417" s="14" t="s">
        <v>34</v>
      </c>
      <c r="AX417" s="14" t="s">
        <v>73</v>
      </c>
      <c r="AY417" s="220" t="s">
        <v>129</v>
      </c>
    </row>
    <row r="418" spans="1:65" s="16" customFormat="1" ht="11.25">
      <c r="B418" s="232"/>
      <c r="C418" s="233"/>
      <c r="D418" s="200" t="s">
        <v>141</v>
      </c>
      <c r="E418" s="234" t="s">
        <v>21</v>
      </c>
      <c r="F418" s="235" t="s">
        <v>229</v>
      </c>
      <c r="G418" s="233"/>
      <c r="H418" s="236">
        <v>97.15</v>
      </c>
      <c r="I418" s="237"/>
      <c r="J418" s="233"/>
      <c r="K418" s="233"/>
      <c r="L418" s="238"/>
      <c r="M418" s="239"/>
      <c r="N418" s="240"/>
      <c r="O418" s="240"/>
      <c r="P418" s="240"/>
      <c r="Q418" s="240"/>
      <c r="R418" s="240"/>
      <c r="S418" s="240"/>
      <c r="T418" s="241"/>
      <c r="AT418" s="242" t="s">
        <v>141</v>
      </c>
      <c r="AU418" s="242" t="s">
        <v>82</v>
      </c>
      <c r="AV418" s="16" t="s">
        <v>137</v>
      </c>
      <c r="AW418" s="16" t="s">
        <v>34</v>
      </c>
      <c r="AX418" s="16" t="s">
        <v>80</v>
      </c>
      <c r="AY418" s="242" t="s">
        <v>129</v>
      </c>
    </row>
    <row r="419" spans="1:65" s="2" customFormat="1" ht="24.2" customHeight="1">
      <c r="A419" s="36"/>
      <c r="B419" s="37"/>
      <c r="C419" s="243" t="s">
        <v>612</v>
      </c>
      <c r="D419" s="243" t="s">
        <v>237</v>
      </c>
      <c r="E419" s="244" t="s">
        <v>366</v>
      </c>
      <c r="F419" s="245" t="s">
        <v>367</v>
      </c>
      <c r="G419" s="246" t="s">
        <v>135</v>
      </c>
      <c r="H419" s="247">
        <v>113.22799999999999</v>
      </c>
      <c r="I419" s="248"/>
      <c r="J419" s="249">
        <f>ROUND(I419*H419,2)</f>
        <v>0</v>
      </c>
      <c r="K419" s="245" t="s">
        <v>136</v>
      </c>
      <c r="L419" s="250"/>
      <c r="M419" s="251" t="s">
        <v>21</v>
      </c>
      <c r="N419" s="252" t="s">
        <v>44</v>
      </c>
      <c r="O419" s="66"/>
      <c r="P419" s="189">
        <f>O419*H419</f>
        <v>0</v>
      </c>
      <c r="Q419" s="189">
        <v>5.4000000000000003E-3</v>
      </c>
      <c r="R419" s="189">
        <f>Q419*H419</f>
        <v>0.61143119999999995</v>
      </c>
      <c r="S419" s="189">
        <v>0</v>
      </c>
      <c r="T419" s="190">
        <f>S419*H419</f>
        <v>0</v>
      </c>
      <c r="U419" s="36"/>
      <c r="V419" s="36"/>
      <c r="W419" s="36"/>
      <c r="X419" s="36"/>
      <c r="Y419" s="36"/>
      <c r="Z419" s="36"/>
      <c r="AA419" s="36"/>
      <c r="AB419" s="36"/>
      <c r="AC419" s="36"/>
      <c r="AD419" s="36"/>
      <c r="AE419" s="36"/>
      <c r="AR419" s="191" t="s">
        <v>319</v>
      </c>
      <c r="AT419" s="191" t="s">
        <v>237</v>
      </c>
      <c r="AU419" s="191" t="s">
        <v>82</v>
      </c>
      <c r="AY419" s="19" t="s">
        <v>129</v>
      </c>
      <c r="BE419" s="192">
        <f>IF(N419="základní",J419,0)</f>
        <v>0</v>
      </c>
      <c r="BF419" s="192">
        <f>IF(N419="snížená",J419,0)</f>
        <v>0</v>
      </c>
      <c r="BG419" s="192">
        <f>IF(N419="zákl. přenesená",J419,0)</f>
        <v>0</v>
      </c>
      <c r="BH419" s="192">
        <f>IF(N419="sníž. přenesená",J419,0)</f>
        <v>0</v>
      </c>
      <c r="BI419" s="192">
        <f>IF(N419="nulová",J419,0)</f>
        <v>0</v>
      </c>
      <c r="BJ419" s="19" t="s">
        <v>80</v>
      </c>
      <c r="BK419" s="192">
        <f>ROUND(I419*H419,2)</f>
        <v>0</v>
      </c>
      <c r="BL419" s="19" t="s">
        <v>236</v>
      </c>
      <c r="BM419" s="191" t="s">
        <v>613</v>
      </c>
    </row>
    <row r="420" spans="1:65" s="13" customFormat="1" ht="11.25">
      <c r="B420" s="198"/>
      <c r="C420" s="199"/>
      <c r="D420" s="200" t="s">
        <v>141</v>
      </c>
      <c r="E420" s="199"/>
      <c r="F420" s="202" t="s">
        <v>614</v>
      </c>
      <c r="G420" s="199"/>
      <c r="H420" s="203">
        <v>113.22799999999999</v>
      </c>
      <c r="I420" s="204"/>
      <c r="J420" s="199"/>
      <c r="K420" s="199"/>
      <c r="L420" s="205"/>
      <c r="M420" s="206"/>
      <c r="N420" s="207"/>
      <c r="O420" s="207"/>
      <c r="P420" s="207"/>
      <c r="Q420" s="207"/>
      <c r="R420" s="207"/>
      <c r="S420" s="207"/>
      <c r="T420" s="208"/>
      <c r="AT420" s="209" t="s">
        <v>141</v>
      </c>
      <c r="AU420" s="209" t="s">
        <v>82</v>
      </c>
      <c r="AV420" s="13" t="s">
        <v>82</v>
      </c>
      <c r="AW420" s="13" t="s">
        <v>4</v>
      </c>
      <c r="AX420" s="13" t="s">
        <v>80</v>
      </c>
      <c r="AY420" s="209" t="s">
        <v>129</v>
      </c>
    </row>
    <row r="421" spans="1:65" s="2" customFormat="1" ht="24.2" customHeight="1">
      <c r="A421" s="36"/>
      <c r="B421" s="37"/>
      <c r="C421" s="180" t="s">
        <v>615</v>
      </c>
      <c r="D421" s="180" t="s">
        <v>132</v>
      </c>
      <c r="E421" s="181" t="s">
        <v>616</v>
      </c>
      <c r="F421" s="182" t="s">
        <v>617</v>
      </c>
      <c r="G421" s="183" t="s">
        <v>135</v>
      </c>
      <c r="H421" s="184">
        <v>97.15</v>
      </c>
      <c r="I421" s="185"/>
      <c r="J421" s="186">
        <f>ROUND(I421*H421,2)</f>
        <v>0</v>
      </c>
      <c r="K421" s="182" t="s">
        <v>136</v>
      </c>
      <c r="L421" s="41"/>
      <c r="M421" s="187" t="s">
        <v>21</v>
      </c>
      <c r="N421" s="188" t="s">
        <v>44</v>
      </c>
      <c r="O421" s="66"/>
      <c r="P421" s="189">
        <f>O421*H421</f>
        <v>0</v>
      </c>
      <c r="Q421" s="189">
        <v>0</v>
      </c>
      <c r="R421" s="189">
        <f>Q421*H421</f>
        <v>0</v>
      </c>
      <c r="S421" s="189">
        <v>0</v>
      </c>
      <c r="T421" s="190">
        <f>S421*H421</f>
        <v>0</v>
      </c>
      <c r="U421" s="36"/>
      <c r="V421" s="36"/>
      <c r="W421" s="36"/>
      <c r="X421" s="36"/>
      <c r="Y421" s="36"/>
      <c r="Z421" s="36"/>
      <c r="AA421" s="36"/>
      <c r="AB421" s="36"/>
      <c r="AC421" s="36"/>
      <c r="AD421" s="36"/>
      <c r="AE421" s="36"/>
      <c r="AR421" s="191" t="s">
        <v>236</v>
      </c>
      <c r="AT421" s="191" t="s">
        <v>132</v>
      </c>
      <c r="AU421" s="191" t="s">
        <v>82</v>
      </c>
      <c r="AY421" s="19" t="s">
        <v>129</v>
      </c>
      <c r="BE421" s="192">
        <f>IF(N421="základní",J421,0)</f>
        <v>0</v>
      </c>
      <c r="BF421" s="192">
        <f>IF(N421="snížená",J421,0)</f>
        <v>0</v>
      </c>
      <c r="BG421" s="192">
        <f>IF(N421="zákl. přenesená",J421,0)</f>
        <v>0</v>
      </c>
      <c r="BH421" s="192">
        <f>IF(N421="sníž. přenesená",J421,0)</f>
        <v>0</v>
      </c>
      <c r="BI421" s="192">
        <f>IF(N421="nulová",J421,0)</f>
        <v>0</v>
      </c>
      <c r="BJ421" s="19" t="s">
        <v>80</v>
      </c>
      <c r="BK421" s="192">
        <f>ROUND(I421*H421,2)</f>
        <v>0</v>
      </c>
      <c r="BL421" s="19" t="s">
        <v>236</v>
      </c>
      <c r="BM421" s="191" t="s">
        <v>618</v>
      </c>
    </row>
    <row r="422" spans="1:65" s="2" customFormat="1" ht="11.25">
      <c r="A422" s="36"/>
      <c r="B422" s="37"/>
      <c r="C422" s="38"/>
      <c r="D422" s="193" t="s">
        <v>139</v>
      </c>
      <c r="E422" s="38"/>
      <c r="F422" s="194" t="s">
        <v>619</v>
      </c>
      <c r="G422" s="38"/>
      <c r="H422" s="38"/>
      <c r="I422" s="195"/>
      <c r="J422" s="38"/>
      <c r="K422" s="38"/>
      <c r="L422" s="41"/>
      <c r="M422" s="196"/>
      <c r="N422" s="197"/>
      <c r="O422" s="66"/>
      <c r="P422" s="66"/>
      <c r="Q422" s="66"/>
      <c r="R422" s="66"/>
      <c r="S422" s="66"/>
      <c r="T422" s="67"/>
      <c r="U422" s="36"/>
      <c r="V422" s="36"/>
      <c r="W422" s="36"/>
      <c r="X422" s="36"/>
      <c r="Y422" s="36"/>
      <c r="Z422" s="36"/>
      <c r="AA422" s="36"/>
      <c r="AB422" s="36"/>
      <c r="AC422" s="36"/>
      <c r="AD422" s="36"/>
      <c r="AE422" s="36"/>
      <c r="AT422" s="19" t="s">
        <v>139</v>
      </c>
      <c r="AU422" s="19" t="s">
        <v>82</v>
      </c>
    </row>
    <row r="423" spans="1:65" s="13" customFormat="1" ht="11.25">
      <c r="B423" s="198"/>
      <c r="C423" s="199"/>
      <c r="D423" s="200" t="s">
        <v>141</v>
      </c>
      <c r="E423" s="201" t="s">
        <v>21</v>
      </c>
      <c r="F423" s="202" t="s">
        <v>608</v>
      </c>
      <c r="G423" s="199"/>
      <c r="H423" s="203">
        <v>16.34</v>
      </c>
      <c r="I423" s="204"/>
      <c r="J423" s="199"/>
      <c r="K423" s="199"/>
      <c r="L423" s="205"/>
      <c r="M423" s="206"/>
      <c r="N423" s="207"/>
      <c r="O423" s="207"/>
      <c r="P423" s="207"/>
      <c r="Q423" s="207"/>
      <c r="R423" s="207"/>
      <c r="S423" s="207"/>
      <c r="T423" s="208"/>
      <c r="AT423" s="209" t="s">
        <v>141</v>
      </c>
      <c r="AU423" s="209" t="s">
        <v>82</v>
      </c>
      <c r="AV423" s="13" t="s">
        <v>82</v>
      </c>
      <c r="AW423" s="13" t="s">
        <v>34</v>
      </c>
      <c r="AX423" s="13" t="s">
        <v>73</v>
      </c>
      <c r="AY423" s="209" t="s">
        <v>129</v>
      </c>
    </row>
    <row r="424" spans="1:65" s="14" customFormat="1" ht="11.25">
      <c r="B424" s="210"/>
      <c r="C424" s="211"/>
      <c r="D424" s="200" t="s">
        <v>141</v>
      </c>
      <c r="E424" s="212" t="s">
        <v>21</v>
      </c>
      <c r="F424" s="213" t="s">
        <v>143</v>
      </c>
      <c r="G424" s="211"/>
      <c r="H424" s="214">
        <v>16.34</v>
      </c>
      <c r="I424" s="215"/>
      <c r="J424" s="211"/>
      <c r="K424" s="211"/>
      <c r="L424" s="216"/>
      <c r="M424" s="217"/>
      <c r="N424" s="218"/>
      <c r="O424" s="218"/>
      <c r="P424" s="218"/>
      <c r="Q424" s="218"/>
      <c r="R424" s="218"/>
      <c r="S424" s="218"/>
      <c r="T424" s="219"/>
      <c r="AT424" s="220" t="s">
        <v>141</v>
      </c>
      <c r="AU424" s="220" t="s">
        <v>82</v>
      </c>
      <c r="AV424" s="14" t="s">
        <v>130</v>
      </c>
      <c r="AW424" s="14" t="s">
        <v>34</v>
      </c>
      <c r="AX424" s="14" t="s">
        <v>73</v>
      </c>
      <c r="AY424" s="220" t="s">
        <v>129</v>
      </c>
    </row>
    <row r="425" spans="1:65" s="15" customFormat="1" ht="11.25">
      <c r="B425" s="222"/>
      <c r="C425" s="223"/>
      <c r="D425" s="200" t="s">
        <v>141</v>
      </c>
      <c r="E425" s="224" t="s">
        <v>21</v>
      </c>
      <c r="F425" s="225" t="s">
        <v>609</v>
      </c>
      <c r="G425" s="223"/>
      <c r="H425" s="224" t="s">
        <v>21</v>
      </c>
      <c r="I425" s="226"/>
      <c r="J425" s="223"/>
      <c r="K425" s="223"/>
      <c r="L425" s="227"/>
      <c r="M425" s="228"/>
      <c r="N425" s="229"/>
      <c r="O425" s="229"/>
      <c r="P425" s="229"/>
      <c r="Q425" s="229"/>
      <c r="R425" s="229"/>
      <c r="S425" s="229"/>
      <c r="T425" s="230"/>
      <c r="AT425" s="231" t="s">
        <v>141</v>
      </c>
      <c r="AU425" s="231" t="s">
        <v>82</v>
      </c>
      <c r="AV425" s="15" t="s">
        <v>80</v>
      </c>
      <c r="AW425" s="15" t="s">
        <v>34</v>
      </c>
      <c r="AX425" s="15" t="s">
        <v>73</v>
      </c>
      <c r="AY425" s="231" t="s">
        <v>129</v>
      </c>
    </row>
    <row r="426" spans="1:65" s="13" customFormat="1" ht="11.25">
      <c r="B426" s="198"/>
      <c r="C426" s="199"/>
      <c r="D426" s="200" t="s">
        <v>141</v>
      </c>
      <c r="E426" s="201" t="s">
        <v>21</v>
      </c>
      <c r="F426" s="202" t="s">
        <v>610</v>
      </c>
      <c r="G426" s="199"/>
      <c r="H426" s="203">
        <v>73.292000000000002</v>
      </c>
      <c r="I426" s="204"/>
      <c r="J426" s="199"/>
      <c r="K426" s="199"/>
      <c r="L426" s="205"/>
      <c r="M426" s="206"/>
      <c r="N426" s="207"/>
      <c r="O426" s="207"/>
      <c r="P426" s="207"/>
      <c r="Q426" s="207"/>
      <c r="R426" s="207"/>
      <c r="S426" s="207"/>
      <c r="T426" s="208"/>
      <c r="AT426" s="209" t="s">
        <v>141</v>
      </c>
      <c r="AU426" s="209" t="s">
        <v>82</v>
      </c>
      <c r="AV426" s="13" t="s">
        <v>82</v>
      </c>
      <c r="AW426" s="13" t="s">
        <v>34</v>
      </c>
      <c r="AX426" s="13" t="s">
        <v>73</v>
      </c>
      <c r="AY426" s="209" t="s">
        <v>129</v>
      </c>
    </row>
    <row r="427" spans="1:65" s="13" customFormat="1" ht="11.25">
      <c r="B427" s="198"/>
      <c r="C427" s="199"/>
      <c r="D427" s="200" t="s">
        <v>141</v>
      </c>
      <c r="E427" s="201" t="s">
        <v>21</v>
      </c>
      <c r="F427" s="202" t="s">
        <v>611</v>
      </c>
      <c r="G427" s="199"/>
      <c r="H427" s="203">
        <v>7.5179999999999998</v>
      </c>
      <c r="I427" s="204"/>
      <c r="J427" s="199"/>
      <c r="K427" s="199"/>
      <c r="L427" s="205"/>
      <c r="M427" s="206"/>
      <c r="N427" s="207"/>
      <c r="O427" s="207"/>
      <c r="P427" s="207"/>
      <c r="Q427" s="207"/>
      <c r="R427" s="207"/>
      <c r="S427" s="207"/>
      <c r="T427" s="208"/>
      <c r="AT427" s="209" t="s">
        <v>141</v>
      </c>
      <c r="AU427" s="209" t="s">
        <v>82</v>
      </c>
      <c r="AV427" s="13" t="s">
        <v>82</v>
      </c>
      <c r="AW427" s="13" t="s">
        <v>34</v>
      </c>
      <c r="AX427" s="13" t="s">
        <v>73</v>
      </c>
      <c r="AY427" s="209" t="s">
        <v>129</v>
      </c>
    </row>
    <row r="428" spans="1:65" s="14" customFormat="1" ht="11.25">
      <c r="B428" s="210"/>
      <c r="C428" s="211"/>
      <c r="D428" s="200" t="s">
        <v>141</v>
      </c>
      <c r="E428" s="212" t="s">
        <v>21</v>
      </c>
      <c r="F428" s="213" t="s">
        <v>143</v>
      </c>
      <c r="G428" s="211"/>
      <c r="H428" s="214">
        <v>80.81</v>
      </c>
      <c r="I428" s="215"/>
      <c r="J428" s="211"/>
      <c r="K428" s="211"/>
      <c r="L428" s="216"/>
      <c r="M428" s="217"/>
      <c r="N428" s="218"/>
      <c r="O428" s="218"/>
      <c r="P428" s="218"/>
      <c r="Q428" s="218"/>
      <c r="R428" s="218"/>
      <c r="S428" s="218"/>
      <c r="T428" s="219"/>
      <c r="AT428" s="220" t="s">
        <v>141</v>
      </c>
      <c r="AU428" s="220" t="s">
        <v>82</v>
      </c>
      <c r="AV428" s="14" t="s">
        <v>130</v>
      </c>
      <c r="AW428" s="14" t="s">
        <v>34</v>
      </c>
      <c r="AX428" s="14" t="s">
        <v>73</v>
      </c>
      <c r="AY428" s="220" t="s">
        <v>129</v>
      </c>
    </row>
    <row r="429" spans="1:65" s="16" customFormat="1" ht="11.25">
      <c r="B429" s="232"/>
      <c r="C429" s="233"/>
      <c r="D429" s="200" t="s">
        <v>141</v>
      </c>
      <c r="E429" s="234" t="s">
        <v>21</v>
      </c>
      <c r="F429" s="235" t="s">
        <v>229</v>
      </c>
      <c r="G429" s="233"/>
      <c r="H429" s="236">
        <v>97.15</v>
      </c>
      <c r="I429" s="237"/>
      <c r="J429" s="233"/>
      <c r="K429" s="233"/>
      <c r="L429" s="238"/>
      <c r="M429" s="239"/>
      <c r="N429" s="240"/>
      <c r="O429" s="240"/>
      <c r="P429" s="240"/>
      <c r="Q429" s="240"/>
      <c r="R429" s="240"/>
      <c r="S429" s="240"/>
      <c r="T429" s="241"/>
      <c r="AT429" s="242" t="s">
        <v>141</v>
      </c>
      <c r="AU429" s="242" t="s">
        <v>82</v>
      </c>
      <c r="AV429" s="16" t="s">
        <v>137</v>
      </c>
      <c r="AW429" s="16" t="s">
        <v>34</v>
      </c>
      <c r="AX429" s="16" t="s">
        <v>80</v>
      </c>
      <c r="AY429" s="242" t="s">
        <v>129</v>
      </c>
    </row>
    <row r="430" spans="1:65" s="2" customFormat="1" ht="16.5" customHeight="1">
      <c r="A430" s="36"/>
      <c r="B430" s="37"/>
      <c r="C430" s="243" t="s">
        <v>620</v>
      </c>
      <c r="D430" s="243" t="s">
        <v>237</v>
      </c>
      <c r="E430" s="244" t="s">
        <v>329</v>
      </c>
      <c r="F430" s="245" t="s">
        <v>330</v>
      </c>
      <c r="G430" s="246" t="s">
        <v>164</v>
      </c>
      <c r="H430" s="247">
        <v>0.214</v>
      </c>
      <c r="I430" s="248"/>
      <c r="J430" s="249">
        <f>ROUND(I430*H430,2)</f>
        <v>0</v>
      </c>
      <c r="K430" s="245" t="s">
        <v>136</v>
      </c>
      <c r="L430" s="250"/>
      <c r="M430" s="251" t="s">
        <v>21</v>
      </c>
      <c r="N430" s="252" t="s">
        <v>44</v>
      </c>
      <c r="O430" s="66"/>
      <c r="P430" s="189">
        <f>O430*H430</f>
        <v>0</v>
      </c>
      <c r="Q430" s="189">
        <v>1</v>
      </c>
      <c r="R430" s="189">
        <f>Q430*H430</f>
        <v>0.214</v>
      </c>
      <c r="S430" s="189">
        <v>0</v>
      </c>
      <c r="T430" s="190">
        <f>S430*H430</f>
        <v>0</v>
      </c>
      <c r="U430" s="36"/>
      <c r="V430" s="36"/>
      <c r="W430" s="36"/>
      <c r="X430" s="36"/>
      <c r="Y430" s="36"/>
      <c r="Z430" s="36"/>
      <c r="AA430" s="36"/>
      <c r="AB430" s="36"/>
      <c r="AC430" s="36"/>
      <c r="AD430" s="36"/>
      <c r="AE430" s="36"/>
      <c r="AR430" s="191" t="s">
        <v>319</v>
      </c>
      <c r="AT430" s="191" t="s">
        <v>237</v>
      </c>
      <c r="AU430" s="191" t="s">
        <v>82</v>
      </c>
      <c r="AY430" s="19" t="s">
        <v>129</v>
      </c>
      <c r="BE430" s="192">
        <f>IF(N430="základní",J430,0)</f>
        <v>0</v>
      </c>
      <c r="BF430" s="192">
        <f>IF(N430="snížená",J430,0)</f>
        <v>0</v>
      </c>
      <c r="BG430" s="192">
        <f>IF(N430="zákl. přenesená",J430,0)</f>
        <v>0</v>
      </c>
      <c r="BH430" s="192">
        <f>IF(N430="sníž. přenesená",J430,0)</f>
        <v>0</v>
      </c>
      <c r="BI430" s="192">
        <f>IF(N430="nulová",J430,0)</f>
        <v>0</v>
      </c>
      <c r="BJ430" s="19" t="s">
        <v>80</v>
      </c>
      <c r="BK430" s="192">
        <f>ROUND(I430*H430,2)</f>
        <v>0</v>
      </c>
      <c r="BL430" s="19" t="s">
        <v>236</v>
      </c>
      <c r="BM430" s="191" t="s">
        <v>621</v>
      </c>
    </row>
    <row r="431" spans="1:65" s="13" customFormat="1" ht="11.25">
      <c r="B431" s="198"/>
      <c r="C431" s="199"/>
      <c r="D431" s="200" t="s">
        <v>141</v>
      </c>
      <c r="E431" s="199"/>
      <c r="F431" s="202" t="s">
        <v>622</v>
      </c>
      <c r="G431" s="199"/>
      <c r="H431" s="203">
        <v>0.214</v>
      </c>
      <c r="I431" s="204"/>
      <c r="J431" s="199"/>
      <c r="K431" s="199"/>
      <c r="L431" s="205"/>
      <c r="M431" s="206"/>
      <c r="N431" s="207"/>
      <c r="O431" s="207"/>
      <c r="P431" s="207"/>
      <c r="Q431" s="207"/>
      <c r="R431" s="207"/>
      <c r="S431" s="207"/>
      <c r="T431" s="208"/>
      <c r="AT431" s="209" t="s">
        <v>141</v>
      </c>
      <c r="AU431" s="209" t="s">
        <v>82</v>
      </c>
      <c r="AV431" s="13" t="s">
        <v>82</v>
      </c>
      <c r="AW431" s="13" t="s">
        <v>4</v>
      </c>
      <c r="AX431" s="13" t="s">
        <v>80</v>
      </c>
      <c r="AY431" s="209" t="s">
        <v>129</v>
      </c>
    </row>
    <row r="432" spans="1:65" s="2" customFormat="1" ht="24.2" customHeight="1">
      <c r="A432" s="36"/>
      <c r="B432" s="37"/>
      <c r="C432" s="180" t="s">
        <v>623</v>
      </c>
      <c r="D432" s="180" t="s">
        <v>132</v>
      </c>
      <c r="E432" s="181" t="s">
        <v>624</v>
      </c>
      <c r="F432" s="182" t="s">
        <v>625</v>
      </c>
      <c r="G432" s="183" t="s">
        <v>164</v>
      </c>
      <c r="H432" s="184">
        <v>5.867</v>
      </c>
      <c r="I432" s="185"/>
      <c r="J432" s="186">
        <f>ROUND(I432*H432,2)</f>
        <v>0</v>
      </c>
      <c r="K432" s="182" t="s">
        <v>136</v>
      </c>
      <c r="L432" s="41"/>
      <c r="M432" s="187" t="s">
        <v>21</v>
      </c>
      <c r="N432" s="188" t="s">
        <v>44</v>
      </c>
      <c r="O432" s="66"/>
      <c r="P432" s="189">
        <f>O432*H432</f>
        <v>0</v>
      </c>
      <c r="Q432" s="189">
        <v>0</v>
      </c>
      <c r="R432" s="189">
        <f>Q432*H432</f>
        <v>0</v>
      </c>
      <c r="S432" s="189">
        <v>0</v>
      </c>
      <c r="T432" s="190">
        <f>S432*H432</f>
        <v>0</v>
      </c>
      <c r="U432" s="36"/>
      <c r="V432" s="36"/>
      <c r="W432" s="36"/>
      <c r="X432" s="36"/>
      <c r="Y432" s="36"/>
      <c r="Z432" s="36"/>
      <c r="AA432" s="36"/>
      <c r="AB432" s="36"/>
      <c r="AC432" s="36"/>
      <c r="AD432" s="36"/>
      <c r="AE432" s="36"/>
      <c r="AR432" s="191" t="s">
        <v>236</v>
      </c>
      <c r="AT432" s="191" t="s">
        <v>132</v>
      </c>
      <c r="AU432" s="191" t="s">
        <v>82</v>
      </c>
      <c r="AY432" s="19" t="s">
        <v>129</v>
      </c>
      <c r="BE432" s="192">
        <f>IF(N432="základní",J432,0)</f>
        <v>0</v>
      </c>
      <c r="BF432" s="192">
        <f>IF(N432="snížená",J432,0)</f>
        <v>0</v>
      </c>
      <c r="BG432" s="192">
        <f>IF(N432="zákl. přenesená",J432,0)</f>
        <v>0</v>
      </c>
      <c r="BH432" s="192">
        <f>IF(N432="sníž. přenesená",J432,0)</f>
        <v>0</v>
      </c>
      <c r="BI432" s="192">
        <f>IF(N432="nulová",J432,0)</f>
        <v>0</v>
      </c>
      <c r="BJ432" s="19" t="s">
        <v>80</v>
      </c>
      <c r="BK432" s="192">
        <f>ROUND(I432*H432,2)</f>
        <v>0</v>
      </c>
      <c r="BL432" s="19" t="s">
        <v>236</v>
      </c>
      <c r="BM432" s="191" t="s">
        <v>626</v>
      </c>
    </row>
    <row r="433" spans="1:65" s="2" customFormat="1" ht="11.25">
      <c r="A433" s="36"/>
      <c r="B433" s="37"/>
      <c r="C433" s="38"/>
      <c r="D433" s="193" t="s">
        <v>139</v>
      </c>
      <c r="E433" s="38"/>
      <c r="F433" s="194" t="s">
        <v>627</v>
      </c>
      <c r="G433" s="38"/>
      <c r="H433" s="38"/>
      <c r="I433" s="195"/>
      <c r="J433" s="38"/>
      <c r="K433" s="38"/>
      <c r="L433" s="41"/>
      <c r="M433" s="196"/>
      <c r="N433" s="197"/>
      <c r="O433" s="66"/>
      <c r="P433" s="66"/>
      <c r="Q433" s="66"/>
      <c r="R433" s="66"/>
      <c r="S433" s="66"/>
      <c r="T433" s="67"/>
      <c r="U433" s="36"/>
      <c r="V433" s="36"/>
      <c r="W433" s="36"/>
      <c r="X433" s="36"/>
      <c r="Y433" s="36"/>
      <c r="Z433" s="36"/>
      <c r="AA433" s="36"/>
      <c r="AB433" s="36"/>
      <c r="AC433" s="36"/>
      <c r="AD433" s="36"/>
      <c r="AE433" s="36"/>
      <c r="AT433" s="19" t="s">
        <v>139</v>
      </c>
      <c r="AU433" s="19" t="s">
        <v>82</v>
      </c>
    </row>
    <row r="434" spans="1:65" s="12" customFormat="1" ht="22.9" customHeight="1">
      <c r="B434" s="164"/>
      <c r="C434" s="165"/>
      <c r="D434" s="166" t="s">
        <v>72</v>
      </c>
      <c r="E434" s="178" t="s">
        <v>628</v>
      </c>
      <c r="F434" s="178" t="s">
        <v>629</v>
      </c>
      <c r="G434" s="165"/>
      <c r="H434" s="165"/>
      <c r="I434" s="168"/>
      <c r="J434" s="179">
        <f>BK434</f>
        <v>0</v>
      </c>
      <c r="K434" s="165"/>
      <c r="L434" s="170"/>
      <c r="M434" s="171"/>
      <c r="N434" s="172"/>
      <c r="O434" s="172"/>
      <c r="P434" s="173">
        <f>SUM(P435:P446)</f>
        <v>0</v>
      </c>
      <c r="Q434" s="172"/>
      <c r="R434" s="173">
        <f>SUM(R435:R446)</f>
        <v>5.3400000000000001E-3</v>
      </c>
      <c r="S434" s="172"/>
      <c r="T434" s="174">
        <f>SUM(T435:T446)</f>
        <v>4.614E-2</v>
      </c>
      <c r="AR434" s="175" t="s">
        <v>82</v>
      </c>
      <c r="AT434" s="176" t="s">
        <v>72</v>
      </c>
      <c r="AU434" s="176" t="s">
        <v>80</v>
      </c>
      <c r="AY434" s="175" t="s">
        <v>129</v>
      </c>
      <c r="BK434" s="177">
        <f>SUM(BK435:BK446)</f>
        <v>0</v>
      </c>
    </row>
    <row r="435" spans="1:65" s="2" customFormat="1" ht="16.5" customHeight="1">
      <c r="A435" s="36"/>
      <c r="B435" s="37"/>
      <c r="C435" s="180" t="s">
        <v>630</v>
      </c>
      <c r="D435" s="180" t="s">
        <v>132</v>
      </c>
      <c r="E435" s="181" t="s">
        <v>631</v>
      </c>
      <c r="F435" s="182" t="s">
        <v>632</v>
      </c>
      <c r="G435" s="183" t="s">
        <v>633</v>
      </c>
      <c r="H435" s="184">
        <v>2</v>
      </c>
      <c r="I435" s="185"/>
      <c r="J435" s="186">
        <f>ROUND(I435*H435,2)</f>
        <v>0</v>
      </c>
      <c r="K435" s="182" t="s">
        <v>136</v>
      </c>
      <c r="L435" s="41"/>
      <c r="M435" s="187" t="s">
        <v>21</v>
      </c>
      <c r="N435" s="188" t="s">
        <v>44</v>
      </c>
      <c r="O435" s="66"/>
      <c r="P435" s="189">
        <f>O435*H435</f>
        <v>0</v>
      </c>
      <c r="Q435" s="189">
        <v>0</v>
      </c>
      <c r="R435" s="189">
        <f>Q435*H435</f>
        <v>0</v>
      </c>
      <c r="S435" s="189">
        <v>2.307E-2</v>
      </c>
      <c r="T435" s="190">
        <f>S435*H435</f>
        <v>4.614E-2</v>
      </c>
      <c r="U435" s="36"/>
      <c r="V435" s="36"/>
      <c r="W435" s="36"/>
      <c r="X435" s="36"/>
      <c r="Y435" s="36"/>
      <c r="Z435" s="36"/>
      <c r="AA435" s="36"/>
      <c r="AB435" s="36"/>
      <c r="AC435" s="36"/>
      <c r="AD435" s="36"/>
      <c r="AE435" s="36"/>
      <c r="AR435" s="191" t="s">
        <v>236</v>
      </c>
      <c r="AT435" s="191" t="s">
        <v>132</v>
      </c>
      <c r="AU435" s="191" t="s">
        <v>82</v>
      </c>
      <c r="AY435" s="19" t="s">
        <v>129</v>
      </c>
      <c r="BE435" s="192">
        <f>IF(N435="základní",J435,0)</f>
        <v>0</v>
      </c>
      <c r="BF435" s="192">
        <f>IF(N435="snížená",J435,0)</f>
        <v>0</v>
      </c>
      <c r="BG435" s="192">
        <f>IF(N435="zákl. přenesená",J435,0)</f>
        <v>0</v>
      </c>
      <c r="BH435" s="192">
        <f>IF(N435="sníž. přenesená",J435,0)</f>
        <v>0</v>
      </c>
      <c r="BI435" s="192">
        <f>IF(N435="nulová",J435,0)</f>
        <v>0</v>
      </c>
      <c r="BJ435" s="19" t="s">
        <v>80</v>
      </c>
      <c r="BK435" s="192">
        <f>ROUND(I435*H435,2)</f>
        <v>0</v>
      </c>
      <c r="BL435" s="19" t="s">
        <v>236</v>
      </c>
      <c r="BM435" s="191" t="s">
        <v>634</v>
      </c>
    </row>
    <row r="436" spans="1:65" s="2" customFormat="1" ht="11.25">
      <c r="A436" s="36"/>
      <c r="B436" s="37"/>
      <c r="C436" s="38"/>
      <c r="D436" s="193" t="s">
        <v>139</v>
      </c>
      <c r="E436" s="38"/>
      <c r="F436" s="194" t="s">
        <v>635</v>
      </c>
      <c r="G436" s="38"/>
      <c r="H436" s="38"/>
      <c r="I436" s="195"/>
      <c r="J436" s="38"/>
      <c r="K436" s="38"/>
      <c r="L436" s="41"/>
      <c r="M436" s="196"/>
      <c r="N436" s="197"/>
      <c r="O436" s="66"/>
      <c r="P436" s="66"/>
      <c r="Q436" s="66"/>
      <c r="R436" s="66"/>
      <c r="S436" s="66"/>
      <c r="T436" s="67"/>
      <c r="U436" s="36"/>
      <c r="V436" s="36"/>
      <c r="W436" s="36"/>
      <c r="X436" s="36"/>
      <c r="Y436" s="36"/>
      <c r="Z436" s="36"/>
      <c r="AA436" s="36"/>
      <c r="AB436" s="36"/>
      <c r="AC436" s="36"/>
      <c r="AD436" s="36"/>
      <c r="AE436" s="36"/>
      <c r="AT436" s="19" t="s">
        <v>139</v>
      </c>
      <c r="AU436" s="19" t="s">
        <v>82</v>
      </c>
    </row>
    <row r="437" spans="1:65" s="13" customFormat="1" ht="11.25">
      <c r="B437" s="198"/>
      <c r="C437" s="199"/>
      <c r="D437" s="200" t="s">
        <v>141</v>
      </c>
      <c r="E437" s="201" t="s">
        <v>21</v>
      </c>
      <c r="F437" s="202" t="s">
        <v>636</v>
      </c>
      <c r="G437" s="199"/>
      <c r="H437" s="203">
        <v>2</v>
      </c>
      <c r="I437" s="204"/>
      <c r="J437" s="199"/>
      <c r="K437" s="199"/>
      <c r="L437" s="205"/>
      <c r="M437" s="206"/>
      <c r="N437" s="207"/>
      <c r="O437" s="207"/>
      <c r="P437" s="207"/>
      <c r="Q437" s="207"/>
      <c r="R437" s="207"/>
      <c r="S437" s="207"/>
      <c r="T437" s="208"/>
      <c r="AT437" s="209" t="s">
        <v>141</v>
      </c>
      <c r="AU437" s="209" t="s">
        <v>82</v>
      </c>
      <c r="AV437" s="13" t="s">
        <v>82</v>
      </c>
      <c r="AW437" s="13" t="s">
        <v>34</v>
      </c>
      <c r="AX437" s="13" t="s">
        <v>73</v>
      </c>
      <c r="AY437" s="209" t="s">
        <v>129</v>
      </c>
    </row>
    <row r="438" spans="1:65" s="14" customFormat="1" ht="11.25">
      <c r="B438" s="210"/>
      <c r="C438" s="211"/>
      <c r="D438" s="200" t="s">
        <v>141</v>
      </c>
      <c r="E438" s="212" t="s">
        <v>21</v>
      </c>
      <c r="F438" s="213" t="s">
        <v>143</v>
      </c>
      <c r="G438" s="211"/>
      <c r="H438" s="214">
        <v>2</v>
      </c>
      <c r="I438" s="215"/>
      <c r="J438" s="211"/>
      <c r="K438" s="211"/>
      <c r="L438" s="216"/>
      <c r="M438" s="217"/>
      <c r="N438" s="218"/>
      <c r="O438" s="218"/>
      <c r="P438" s="218"/>
      <c r="Q438" s="218"/>
      <c r="R438" s="218"/>
      <c r="S438" s="218"/>
      <c r="T438" s="219"/>
      <c r="AT438" s="220" t="s">
        <v>141</v>
      </c>
      <c r="AU438" s="220" t="s">
        <v>82</v>
      </c>
      <c r="AV438" s="14" t="s">
        <v>130</v>
      </c>
      <c r="AW438" s="14" t="s">
        <v>34</v>
      </c>
      <c r="AX438" s="14" t="s">
        <v>80</v>
      </c>
      <c r="AY438" s="220" t="s">
        <v>129</v>
      </c>
    </row>
    <row r="439" spans="1:65" s="2" customFormat="1" ht="16.5" customHeight="1">
      <c r="A439" s="36"/>
      <c r="B439" s="37"/>
      <c r="C439" s="180" t="s">
        <v>637</v>
      </c>
      <c r="D439" s="180" t="s">
        <v>132</v>
      </c>
      <c r="E439" s="181" t="s">
        <v>638</v>
      </c>
      <c r="F439" s="182" t="s">
        <v>639</v>
      </c>
      <c r="G439" s="183" t="s">
        <v>633</v>
      </c>
      <c r="H439" s="184">
        <v>2</v>
      </c>
      <c r="I439" s="185"/>
      <c r="J439" s="186">
        <f>ROUND(I439*H439,2)</f>
        <v>0</v>
      </c>
      <c r="K439" s="182" t="s">
        <v>136</v>
      </c>
      <c r="L439" s="41"/>
      <c r="M439" s="187" t="s">
        <v>21</v>
      </c>
      <c r="N439" s="188" t="s">
        <v>44</v>
      </c>
      <c r="O439" s="66"/>
      <c r="P439" s="189">
        <f>O439*H439</f>
        <v>0</v>
      </c>
      <c r="Q439" s="189">
        <v>1.15E-3</v>
      </c>
      <c r="R439" s="189">
        <f>Q439*H439</f>
        <v>2.3E-3</v>
      </c>
      <c r="S439" s="189">
        <v>0</v>
      </c>
      <c r="T439" s="190">
        <f>S439*H439</f>
        <v>0</v>
      </c>
      <c r="U439" s="36"/>
      <c r="V439" s="36"/>
      <c r="W439" s="36"/>
      <c r="X439" s="36"/>
      <c r="Y439" s="36"/>
      <c r="Z439" s="36"/>
      <c r="AA439" s="36"/>
      <c r="AB439" s="36"/>
      <c r="AC439" s="36"/>
      <c r="AD439" s="36"/>
      <c r="AE439" s="36"/>
      <c r="AR439" s="191" t="s">
        <v>236</v>
      </c>
      <c r="AT439" s="191" t="s">
        <v>132</v>
      </c>
      <c r="AU439" s="191" t="s">
        <v>82</v>
      </c>
      <c r="AY439" s="19" t="s">
        <v>129</v>
      </c>
      <c r="BE439" s="192">
        <f>IF(N439="základní",J439,0)</f>
        <v>0</v>
      </c>
      <c r="BF439" s="192">
        <f>IF(N439="snížená",J439,0)</f>
        <v>0</v>
      </c>
      <c r="BG439" s="192">
        <f>IF(N439="zákl. přenesená",J439,0)</f>
        <v>0</v>
      </c>
      <c r="BH439" s="192">
        <f>IF(N439="sníž. přenesená",J439,0)</f>
        <v>0</v>
      </c>
      <c r="BI439" s="192">
        <f>IF(N439="nulová",J439,0)</f>
        <v>0</v>
      </c>
      <c r="BJ439" s="19" t="s">
        <v>80</v>
      </c>
      <c r="BK439" s="192">
        <f>ROUND(I439*H439,2)</f>
        <v>0</v>
      </c>
      <c r="BL439" s="19" t="s">
        <v>236</v>
      </c>
      <c r="BM439" s="191" t="s">
        <v>640</v>
      </c>
    </row>
    <row r="440" spans="1:65" s="2" customFormat="1" ht="11.25">
      <c r="A440" s="36"/>
      <c r="B440" s="37"/>
      <c r="C440" s="38"/>
      <c r="D440" s="193" t="s">
        <v>139</v>
      </c>
      <c r="E440" s="38"/>
      <c r="F440" s="194" t="s">
        <v>641</v>
      </c>
      <c r="G440" s="38"/>
      <c r="H440" s="38"/>
      <c r="I440" s="195"/>
      <c r="J440" s="38"/>
      <c r="K440" s="38"/>
      <c r="L440" s="41"/>
      <c r="M440" s="196"/>
      <c r="N440" s="197"/>
      <c r="O440" s="66"/>
      <c r="P440" s="66"/>
      <c r="Q440" s="66"/>
      <c r="R440" s="66"/>
      <c r="S440" s="66"/>
      <c r="T440" s="67"/>
      <c r="U440" s="36"/>
      <c r="V440" s="36"/>
      <c r="W440" s="36"/>
      <c r="X440" s="36"/>
      <c r="Y440" s="36"/>
      <c r="Z440" s="36"/>
      <c r="AA440" s="36"/>
      <c r="AB440" s="36"/>
      <c r="AC440" s="36"/>
      <c r="AD440" s="36"/>
      <c r="AE440" s="36"/>
      <c r="AT440" s="19" t="s">
        <v>139</v>
      </c>
      <c r="AU440" s="19" t="s">
        <v>82</v>
      </c>
    </row>
    <row r="441" spans="1:65" s="13" customFormat="1" ht="11.25">
      <c r="B441" s="198"/>
      <c r="C441" s="199"/>
      <c r="D441" s="200" t="s">
        <v>141</v>
      </c>
      <c r="E441" s="201" t="s">
        <v>21</v>
      </c>
      <c r="F441" s="202" t="s">
        <v>642</v>
      </c>
      <c r="G441" s="199"/>
      <c r="H441" s="203">
        <v>2</v>
      </c>
      <c r="I441" s="204"/>
      <c r="J441" s="199"/>
      <c r="K441" s="199"/>
      <c r="L441" s="205"/>
      <c r="M441" s="206"/>
      <c r="N441" s="207"/>
      <c r="O441" s="207"/>
      <c r="P441" s="207"/>
      <c r="Q441" s="207"/>
      <c r="R441" s="207"/>
      <c r="S441" s="207"/>
      <c r="T441" s="208"/>
      <c r="AT441" s="209" t="s">
        <v>141</v>
      </c>
      <c r="AU441" s="209" t="s">
        <v>82</v>
      </c>
      <c r="AV441" s="13" t="s">
        <v>82</v>
      </c>
      <c r="AW441" s="13" t="s">
        <v>34</v>
      </c>
      <c r="AX441" s="13" t="s">
        <v>73</v>
      </c>
      <c r="AY441" s="209" t="s">
        <v>129</v>
      </c>
    </row>
    <row r="442" spans="1:65" s="14" customFormat="1" ht="11.25">
      <c r="B442" s="210"/>
      <c r="C442" s="211"/>
      <c r="D442" s="200" t="s">
        <v>141</v>
      </c>
      <c r="E442" s="212" t="s">
        <v>21</v>
      </c>
      <c r="F442" s="213" t="s">
        <v>143</v>
      </c>
      <c r="G442" s="211"/>
      <c r="H442" s="214">
        <v>2</v>
      </c>
      <c r="I442" s="215"/>
      <c r="J442" s="211"/>
      <c r="K442" s="211"/>
      <c r="L442" s="216"/>
      <c r="M442" s="217"/>
      <c r="N442" s="218"/>
      <c r="O442" s="218"/>
      <c r="P442" s="218"/>
      <c r="Q442" s="218"/>
      <c r="R442" s="218"/>
      <c r="S442" s="218"/>
      <c r="T442" s="219"/>
      <c r="AT442" s="220" t="s">
        <v>141</v>
      </c>
      <c r="AU442" s="220" t="s">
        <v>82</v>
      </c>
      <c r="AV442" s="14" t="s">
        <v>130</v>
      </c>
      <c r="AW442" s="14" t="s">
        <v>34</v>
      </c>
      <c r="AX442" s="14" t="s">
        <v>73</v>
      </c>
      <c r="AY442" s="220" t="s">
        <v>129</v>
      </c>
    </row>
    <row r="443" spans="1:65" s="16" customFormat="1" ht="11.25">
      <c r="B443" s="232"/>
      <c r="C443" s="233"/>
      <c r="D443" s="200" t="s">
        <v>141</v>
      </c>
      <c r="E443" s="234" t="s">
        <v>21</v>
      </c>
      <c r="F443" s="235" t="s">
        <v>229</v>
      </c>
      <c r="G443" s="233"/>
      <c r="H443" s="236">
        <v>2</v>
      </c>
      <c r="I443" s="237"/>
      <c r="J443" s="233"/>
      <c r="K443" s="233"/>
      <c r="L443" s="238"/>
      <c r="M443" s="239"/>
      <c r="N443" s="240"/>
      <c r="O443" s="240"/>
      <c r="P443" s="240"/>
      <c r="Q443" s="240"/>
      <c r="R443" s="240"/>
      <c r="S443" s="240"/>
      <c r="T443" s="241"/>
      <c r="AT443" s="242" t="s">
        <v>141</v>
      </c>
      <c r="AU443" s="242" t="s">
        <v>82</v>
      </c>
      <c r="AV443" s="16" t="s">
        <v>137</v>
      </c>
      <c r="AW443" s="16" t="s">
        <v>34</v>
      </c>
      <c r="AX443" s="16" t="s">
        <v>80</v>
      </c>
      <c r="AY443" s="242" t="s">
        <v>129</v>
      </c>
    </row>
    <row r="444" spans="1:65" s="2" customFormat="1" ht="16.5" customHeight="1">
      <c r="A444" s="36"/>
      <c r="B444" s="37"/>
      <c r="C444" s="243" t="s">
        <v>643</v>
      </c>
      <c r="D444" s="243" t="s">
        <v>237</v>
      </c>
      <c r="E444" s="244" t="s">
        <v>644</v>
      </c>
      <c r="F444" s="245" t="s">
        <v>645</v>
      </c>
      <c r="G444" s="246" t="s">
        <v>633</v>
      </c>
      <c r="H444" s="247">
        <v>2</v>
      </c>
      <c r="I444" s="248"/>
      <c r="J444" s="249">
        <f>ROUND(I444*H444,2)</f>
        <v>0</v>
      </c>
      <c r="K444" s="245" t="s">
        <v>136</v>
      </c>
      <c r="L444" s="250"/>
      <c r="M444" s="251" t="s">
        <v>21</v>
      </c>
      <c r="N444" s="252" t="s">
        <v>44</v>
      </c>
      <c r="O444" s="66"/>
      <c r="P444" s="189">
        <f>O444*H444</f>
        <v>0</v>
      </c>
      <c r="Q444" s="189">
        <v>1.5200000000000001E-3</v>
      </c>
      <c r="R444" s="189">
        <f>Q444*H444</f>
        <v>3.0400000000000002E-3</v>
      </c>
      <c r="S444" s="189">
        <v>0</v>
      </c>
      <c r="T444" s="190">
        <f>S444*H444</f>
        <v>0</v>
      </c>
      <c r="U444" s="36"/>
      <c r="V444" s="36"/>
      <c r="W444" s="36"/>
      <c r="X444" s="36"/>
      <c r="Y444" s="36"/>
      <c r="Z444" s="36"/>
      <c r="AA444" s="36"/>
      <c r="AB444" s="36"/>
      <c r="AC444" s="36"/>
      <c r="AD444" s="36"/>
      <c r="AE444" s="36"/>
      <c r="AR444" s="191" t="s">
        <v>319</v>
      </c>
      <c r="AT444" s="191" t="s">
        <v>237</v>
      </c>
      <c r="AU444" s="191" t="s">
        <v>82</v>
      </c>
      <c r="AY444" s="19" t="s">
        <v>129</v>
      </c>
      <c r="BE444" s="192">
        <f>IF(N444="základní",J444,0)</f>
        <v>0</v>
      </c>
      <c r="BF444" s="192">
        <f>IF(N444="snížená",J444,0)</f>
        <v>0</v>
      </c>
      <c r="BG444" s="192">
        <f>IF(N444="zákl. přenesená",J444,0)</f>
        <v>0</v>
      </c>
      <c r="BH444" s="192">
        <f>IF(N444="sníž. přenesená",J444,0)</f>
        <v>0</v>
      </c>
      <c r="BI444" s="192">
        <f>IF(N444="nulová",J444,0)</f>
        <v>0</v>
      </c>
      <c r="BJ444" s="19" t="s">
        <v>80</v>
      </c>
      <c r="BK444" s="192">
        <f>ROUND(I444*H444,2)</f>
        <v>0</v>
      </c>
      <c r="BL444" s="19" t="s">
        <v>236</v>
      </c>
      <c r="BM444" s="191" t="s">
        <v>646</v>
      </c>
    </row>
    <row r="445" spans="1:65" s="2" customFormat="1" ht="24.2" customHeight="1">
      <c r="A445" s="36"/>
      <c r="B445" s="37"/>
      <c r="C445" s="180" t="s">
        <v>647</v>
      </c>
      <c r="D445" s="180" t="s">
        <v>132</v>
      </c>
      <c r="E445" s="181" t="s">
        <v>648</v>
      </c>
      <c r="F445" s="182" t="s">
        <v>649</v>
      </c>
      <c r="G445" s="183" t="s">
        <v>164</v>
      </c>
      <c r="H445" s="184">
        <v>5.0000000000000001E-3</v>
      </c>
      <c r="I445" s="185"/>
      <c r="J445" s="186">
        <f>ROUND(I445*H445,2)</f>
        <v>0</v>
      </c>
      <c r="K445" s="182" t="s">
        <v>136</v>
      </c>
      <c r="L445" s="41"/>
      <c r="M445" s="187" t="s">
        <v>21</v>
      </c>
      <c r="N445" s="188" t="s">
        <v>44</v>
      </c>
      <c r="O445" s="66"/>
      <c r="P445" s="189">
        <f>O445*H445</f>
        <v>0</v>
      </c>
      <c r="Q445" s="189">
        <v>0</v>
      </c>
      <c r="R445" s="189">
        <f>Q445*H445</f>
        <v>0</v>
      </c>
      <c r="S445" s="189">
        <v>0</v>
      </c>
      <c r="T445" s="190">
        <f>S445*H445</f>
        <v>0</v>
      </c>
      <c r="U445" s="36"/>
      <c r="V445" s="36"/>
      <c r="W445" s="36"/>
      <c r="X445" s="36"/>
      <c r="Y445" s="36"/>
      <c r="Z445" s="36"/>
      <c r="AA445" s="36"/>
      <c r="AB445" s="36"/>
      <c r="AC445" s="36"/>
      <c r="AD445" s="36"/>
      <c r="AE445" s="36"/>
      <c r="AR445" s="191" t="s">
        <v>236</v>
      </c>
      <c r="AT445" s="191" t="s">
        <v>132</v>
      </c>
      <c r="AU445" s="191" t="s">
        <v>82</v>
      </c>
      <c r="AY445" s="19" t="s">
        <v>129</v>
      </c>
      <c r="BE445" s="192">
        <f>IF(N445="základní",J445,0)</f>
        <v>0</v>
      </c>
      <c r="BF445" s="192">
        <f>IF(N445="snížená",J445,0)</f>
        <v>0</v>
      </c>
      <c r="BG445" s="192">
        <f>IF(N445="zákl. přenesená",J445,0)</f>
        <v>0</v>
      </c>
      <c r="BH445" s="192">
        <f>IF(N445="sníž. přenesená",J445,0)</f>
        <v>0</v>
      </c>
      <c r="BI445" s="192">
        <f>IF(N445="nulová",J445,0)</f>
        <v>0</v>
      </c>
      <c r="BJ445" s="19" t="s">
        <v>80</v>
      </c>
      <c r="BK445" s="192">
        <f>ROUND(I445*H445,2)</f>
        <v>0</v>
      </c>
      <c r="BL445" s="19" t="s">
        <v>236</v>
      </c>
      <c r="BM445" s="191" t="s">
        <v>650</v>
      </c>
    </row>
    <row r="446" spans="1:65" s="2" customFormat="1" ht="11.25">
      <c r="A446" s="36"/>
      <c r="B446" s="37"/>
      <c r="C446" s="38"/>
      <c r="D446" s="193" t="s">
        <v>139</v>
      </c>
      <c r="E446" s="38"/>
      <c r="F446" s="194" t="s">
        <v>651</v>
      </c>
      <c r="G446" s="38"/>
      <c r="H446" s="38"/>
      <c r="I446" s="195"/>
      <c r="J446" s="38"/>
      <c r="K446" s="38"/>
      <c r="L446" s="41"/>
      <c r="M446" s="196"/>
      <c r="N446" s="197"/>
      <c r="O446" s="66"/>
      <c r="P446" s="66"/>
      <c r="Q446" s="66"/>
      <c r="R446" s="66"/>
      <c r="S446" s="66"/>
      <c r="T446" s="67"/>
      <c r="U446" s="36"/>
      <c r="V446" s="36"/>
      <c r="W446" s="36"/>
      <c r="X446" s="36"/>
      <c r="Y446" s="36"/>
      <c r="Z446" s="36"/>
      <c r="AA446" s="36"/>
      <c r="AB446" s="36"/>
      <c r="AC446" s="36"/>
      <c r="AD446" s="36"/>
      <c r="AE446" s="36"/>
      <c r="AT446" s="19" t="s">
        <v>139</v>
      </c>
      <c r="AU446" s="19" t="s">
        <v>82</v>
      </c>
    </row>
    <row r="447" spans="1:65" s="12" customFormat="1" ht="22.9" customHeight="1">
      <c r="B447" s="164"/>
      <c r="C447" s="165"/>
      <c r="D447" s="166" t="s">
        <v>72</v>
      </c>
      <c r="E447" s="178" t="s">
        <v>652</v>
      </c>
      <c r="F447" s="178" t="s">
        <v>653</v>
      </c>
      <c r="G447" s="165"/>
      <c r="H447" s="165"/>
      <c r="I447" s="168"/>
      <c r="J447" s="179">
        <f>BK447</f>
        <v>0</v>
      </c>
      <c r="K447" s="165"/>
      <c r="L447" s="170"/>
      <c r="M447" s="171"/>
      <c r="N447" s="172"/>
      <c r="O447" s="172"/>
      <c r="P447" s="173">
        <f>SUM(P448:P460)</f>
        <v>0</v>
      </c>
      <c r="Q447" s="172"/>
      <c r="R447" s="173">
        <f>SUM(R448:R460)</f>
        <v>0.67623757000000007</v>
      </c>
      <c r="S447" s="172"/>
      <c r="T447" s="174">
        <f>SUM(T448:T460)</f>
        <v>0</v>
      </c>
      <c r="AR447" s="175" t="s">
        <v>82</v>
      </c>
      <c r="AT447" s="176" t="s">
        <v>72</v>
      </c>
      <c r="AU447" s="176" t="s">
        <v>80</v>
      </c>
      <c r="AY447" s="175" t="s">
        <v>129</v>
      </c>
      <c r="BK447" s="177">
        <f>SUM(BK448:BK460)</f>
        <v>0</v>
      </c>
    </row>
    <row r="448" spans="1:65" s="2" customFormat="1" ht="24.2" customHeight="1">
      <c r="A448" s="36"/>
      <c r="B448" s="37"/>
      <c r="C448" s="180" t="s">
        <v>654</v>
      </c>
      <c r="D448" s="180" t="s">
        <v>132</v>
      </c>
      <c r="E448" s="181" t="s">
        <v>655</v>
      </c>
      <c r="F448" s="182" t="s">
        <v>656</v>
      </c>
      <c r="G448" s="183" t="s">
        <v>135</v>
      </c>
      <c r="H448" s="184">
        <v>40.06</v>
      </c>
      <c r="I448" s="185"/>
      <c r="J448" s="186">
        <f>ROUND(I448*H448,2)</f>
        <v>0</v>
      </c>
      <c r="K448" s="182" t="s">
        <v>136</v>
      </c>
      <c r="L448" s="41"/>
      <c r="M448" s="187" t="s">
        <v>21</v>
      </c>
      <c r="N448" s="188" t="s">
        <v>44</v>
      </c>
      <c r="O448" s="66"/>
      <c r="P448" s="189">
        <f>O448*H448</f>
        <v>0</v>
      </c>
      <c r="Q448" s="189">
        <v>0</v>
      </c>
      <c r="R448" s="189">
        <f>Q448*H448</f>
        <v>0</v>
      </c>
      <c r="S448" s="189">
        <v>0</v>
      </c>
      <c r="T448" s="190">
        <f>S448*H448</f>
        <v>0</v>
      </c>
      <c r="U448" s="36"/>
      <c r="V448" s="36"/>
      <c r="W448" s="36"/>
      <c r="X448" s="36"/>
      <c r="Y448" s="36"/>
      <c r="Z448" s="36"/>
      <c r="AA448" s="36"/>
      <c r="AB448" s="36"/>
      <c r="AC448" s="36"/>
      <c r="AD448" s="36"/>
      <c r="AE448" s="36"/>
      <c r="AR448" s="191" t="s">
        <v>236</v>
      </c>
      <c r="AT448" s="191" t="s">
        <v>132</v>
      </c>
      <c r="AU448" s="191" t="s">
        <v>82</v>
      </c>
      <c r="AY448" s="19" t="s">
        <v>129</v>
      </c>
      <c r="BE448" s="192">
        <f>IF(N448="základní",J448,0)</f>
        <v>0</v>
      </c>
      <c r="BF448" s="192">
        <f>IF(N448="snížená",J448,0)</f>
        <v>0</v>
      </c>
      <c r="BG448" s="192">
        <f>IF(N448="zákl. přenesená",J448,0)</f>
        <v>0</v>
      </c>
      <c r="BH448" s="192">
        <f>IF(N448="sníž. přenesená",J448,0)</f>
        <v>0</v>
      </c>
      <c r="BI448" s="192">
        <f>IF(N448="nulová",J448,0)</f>
        <v>0</v>
      </c>
      <c r="BJ448" s="19" t="s">
        <v>80</v>
      </c>
      <c r="BK448" s="192">
        <f>ROUND(I448*H448,2)</f>
        <v>0</v>
      </c>
      <c r="BL448" s="19" t="s">
        <v>236</v>
      </c>
      <c r="BM448" s="191" t="s">
        <v>657</v>
      </c>
    </row>
    <row r="449" spans="1:65" s="2" customFormat="1" ht="11.25">
      <c r="A449" s="36"/>
      <c r="B449" s="37"/>
      <c r="C449" s="38"/>
      <c r="D449" s="193" t="s">
        <v>139</v>
      </c>
      <c r="E449" s="38"/>
      <c r="F449" s="194" t="s">
        <v>658</v>
      </c>
      <c r="G449" s="38"/>
      <c r="H449" s="38"/>
      <c r="I449" s="195"/>
      <c r="J449" s="38"/>
      <c r="K449" s="38"/>
      <c r="L449" s="41"/>
      <c r="M449" s="196"/>
      <c r="N449" s="197"/>
      <c r="O449" s="66"/>
      <c r="P449" s="66"/>
      <c r="Q449" s="66"/>
      <c r="R449" s="66"/>
      <c r="S449" s="66"/>
      <c r="T449" s="67"/>
      <c r="U449" s="36"/>
      <c r="V449" s="36"/>
      <c r="W449" s="36"/>
      <c r="X449" s="36"/>
      <c r="Y449" s="36"/>
      <c r="Z449" s="36"/>
      <c r="AA449" s="36"/>
      <c r="AB449" s="36"/>
      <c r="AC449" s="36"/>
      <c r="AD449" s="36"/>
      <c r="AE449" s="36"/>
      <c r="AT449" s="19" t="s">
        <v>139</v>
      </c>
      <c r="AU449" s="19" t="s">
        <v>82</v>
      </c>
    </row>
    <row r="450" spans="1:65" s="13" customFormat="1" ht="11.25">
      <c r="B450" s="198"/>
      <c r="C450" s="199"/>
      <c r="D450" s="200" t="s">
        <v>141</v>
      </c>
      <c r="E450" s="201" t="s">
        <v>21</v>
      </c>
      <c r="F450" s="202" t="s">
        <v>386</v>
      </c>
      <c r="G450" s="199"/>
      <c r="H450" s="203">
        <v>32.94</v>
      </c>
      <c r="I450" s="204"/>
      <c r="J450" s="199"/>
      <c r="K450" s="199"/>
      <c r="L450" s="205"/>
      <c r="M450" s="206"/>
      <c r="N450" s="207"/>
      <c r="O450" s="207"/>
      <c r="P450" s="207"/>
      <c r="Q450" s="207"/>
      <c r="R450" s="207"/>
      <c r="S450" s="207"/>
      <c r="T450" s="208"/>
      <c r="AT450" s="209" t="s">
        <v>141</v>
      </c>
      <c r="AU450" s="209" t="s">
        <v>82</v>
      </c>
      <c r="AV450" s="13" t="s">
        <v>82</v>
      </c>
      <c r="AW450" s="13" t="s">
        <v>34</v>
      </c>
      <c r="AX450" s="13" t="s">
        <v>73</v>
      </c>
      <c r="AY450" s="209" t="s">
        <v>129</v>
      </c>
    </row>
    <row r="451" spans="1:65" s="13" customFormat="1" ht="11.25">
      <c r="B451" s="198"/>
      <c r="C451" s="199"/>
      <c r="D451" s="200" t="s">
        <v>141</v>
      </c>
      <c r="E451" s="201" t="s">
        <v>21</v>
      </c>
      <c r="F451" s="202" t="s">
        <v>387</v>
      </c>
      <c r="G451" s="199"/>
      <c r="H451" s="203">
        <v>7.12</v>
      </c>
      <c r="I451" s="204"/>
      <c r="J451" s="199"/>
      <c r="K451" s="199"/>
      <c r="L451" s="205"/>
      <c r="M451" s="206"/>
      <c r="N451" s="207"/>
      <c r="O451" s="207"/>
      <c r="P451" s="207"/>
      <c r="Q451" s="207"/>
      <c r="R451" s="207"/>
      <c r="S451" s="207"/>
      <c r="T451" s="208"/>
      <c r="AT451" s="209" t="s">
        <v>141</v>
      </c>
      <c r="AU451" s="209" t="s">
        <v>82</v>
      </c>
      <c r="AV451" s="13" t="s">
        <v>82</v>
      </c>
      <c r="AW451" s="13" t="s">
        <v>34</v>
      </c>
      <c r="AX451" s="13" t="s">
        <v>73</v>
      </c>
      <c r="AY451" s="209" t="s">
        <v>129</v>
      </c>
    </row>
    <row r="452" spans="1:65" s="14" customFormat="1" ht="11.25">
      <c r="B452" s="210"/>
      <c r="C452" s="211"/>
      <c r="D452" s="200" t="s">
        <v>141</v>
      </c>
      <c r="E452" s="212" t="s">
        <v>21</v>
      </c>
      <c r="F452" s="213" t="s">
        <v>143</v>
      </c>
      <c r="G452" s="211"/>
      <c r="H452" s="214">
        <v>40.06</v>
      </c>
      <c r="I452" s="215"/>
      <c r="J452" s="211"/>
      <c r="K452" s="211"/>
      <c r="L452" s="216"/>
      <c r="M452" s="217"/>
      <c r="N452" s="218"/>
      <c r="O452" s="218"/>
      <c r="P452" s="218"/>
      <c r="Q452" s="218"/>
      <c r="R452" s="218"/>
      <c r="S452" s="218"/>
      <c r="T452" s="219"/>
      <c r="AT452" s="220" t="s">
        <v>141</v>
      </c>
      <c r="AU452" s="220" t="s">
        <v>82</v>
      </c>
      <c r="AV452" s="14" t="s">
        <v>130</v>
      </c>
      <c r="AW452" s="14" t="s">
        <v>34</v>
      </c>
      <c r="AX452" s="14" t="s">
        <v>80</v>
      </c>
      <c r="AY452" s="220" t="s">
        <v>129</v>
      </c>
    </row>
    <row r="453" spans="1:65" s="2" customFormat="1" ht="16.5" customHeight="1">
      <c r="A453" s="36"/>
      <c r="B453" s="37"/>
      <c r="C453" s="243" t="s">
        <v>659</v>
      </c>
      <c r="D453" s="243" t="s">
        <v>237</v>
      </c>
      <c r="E453" s="244" t="s">
        <v>660</v>
      </c>
      <c r="F453" s="245" t="s">
        <v>661</v>
      </c>
      <c r="G453" s="246" t="s">
        <v>135</v>
      </c>
      <c r="H453" s="247">
        <v>44.066000000000003</v>
      </c>
      <c r="I453" s="248"/>
      <c r="J453" s="249">
        <f>ROUND(I453*H453,2)</f>
        <v>0</v>
      </c>
      <c r="K453" s="245" t="s">
        <v>136</v>
      </c>
      <c r="L453" s="250"/>
      <c r="M453" s="251" t="s">
        <v>21</v>
      </c>
      <c r="N453" s="252" t="s">
        <v>44</v>
      </c>
      <c r="O453" s="66"/>
      <c r="P453" s="189">
        <f>O453*H453</f>
        <v>0</v>
      </c>
      <c r="Q453" s="189">
        <v>1.49E-2</v>
      </c>
      <c r="R453" s="189">
        <f>Q453*H453</f>
        <v>0.65658340000000004</v>
      </c>
      <c r="S453" s="189">
        <v>0</v>
      </c>
      <c r="T453" s="190">
        <f>S453*H453</f>
        <v>0</v>
      </c>
      <c r="U453" s="36"/>
      <c r="V453" s="36"/>
      <c r="W453" s="36"/>
      <c r="X453" s="36"/>
      <c r="Y453" s="36"/>
      <c r="Z453" s="36"/>
      <c r="AA453" s="36"/>
      <c r="AB453" s="36"/>
      <c r="AC453" s="36"/>
      <c r="AD453" s="36"/>
      <c r="AE453" s="36"/>
      <c r="AR453" s="191" t="s">
        <v>319</v>
      </c>
      <c r="AT453" s="191" t="s">
        <v>237</v>
      </c>
      <c r="AU453" s="191" t="s">
        <v>82</v>
      </c>
      <c r="AY453" s="19" t="s">
        <v>129</v>
      </c>
      <c r="BE453" s="192">
        <f>IF(N453="základní",J453,0)</f>
        <v>0</v>
      </c>
      <c r="BF453" s="192">
        <f>IF(N453="snížená",J453,0)</f>
        <v>0</v>
      </c>
      <c r="BG453" s="192">
        <f>IF(N453="zákl. přenesená",J453,0)</f>
        <v>0</v>
      </c>
      <c r="BH453" s="192">
        <f>IF(N453="sníž. přenesená",J453,0)</f>
        <v>0</v>
      </c>
      <c r="BI453" s="192">
        <f>IF(N453="nulová",J453,0)</f>
        <v>0</v>
      </c>
      <c r="BJ453" s="19" t="s">
        <v>80</v>
      </c>
      <c r="BK453" s="192">
        <f>ROUND(I453*H453,2)</f>
        <v>0</v>
      </c>
      <c r="BL453" s="19" t="s">
        <v>236</v>
      </c>
      <c r="BM453" s="191" t="s">
        <v>662</v>
      </c>
    </row>
    <row r="454" spans="1:65" s="13" customFormat="1" ht="11.25">
      <c r="B454" s="198"/>
      <c r="C454" s="199"/>
      <c r="D454" s="200" t="s">
        <v>141</v>
      </c>
      <c r="E454" s="199"/>
      <c r="F454" s="202" t="s">
        <v>663</v>
      </c>
      <c r="G454" s="199"/>
      <c r="H454" s="203">
        <v>44.066000000000003</v>
      </c>
      <c r="I454" s="204"/>
      <c r="J454" s="199"/>
      <c r="K454" s="199"/>
      <c r="L454" s="205"/>
      <c r="M454" s="206"/>
      <c r="N454" s="207"/>
      <c r="O454" s="207"/>
      <c r="P454" s="207"/>
      <c r="Q454" s="207"/>
      <c r="R454" s="207"/>
      <c r="S454" s="207"/>
      <c r="T454" s="208"/>
      <c r="AT454" s="209" t="s">
        <v>141</v>
      </c>
      <c r="AU454" s="209" t="s">
        <v>82</v>
      </c>
      <c r="AV454" s="13" t="s">
        <v>82</v>
      </c>
      <c r="AW454" s="13" t="s">
        <v>4</v>
      </c>
      <c r="AX454" s="13" t="s">
        <v>80</v>
      </c>
      <c r="AY454" s="209" t="s">
        <v>129</v>
      </c>
    </row>
    <row r="455" spans="1:65" s="2" customFormat="1" ht="21.75" customHeight="1">
      <c r="A455" s="36"/>
      <c r="B455" s="37"/>
      <c r="C455" s="180" t="s">
        <v>664</v>
      </c>
      <c r="D455" s="180" t="s">
        <v>132</v>
      </c>
      <c r="E455" s="181" t="s">
        <v>665</v>
      </c>
      <c r="F455" s="182" t="s">
        <v>666</v>
      </c>
      <c r="G455" s="183" t="s">
        <v>147</v>
      </c>
      <c r="H455" s="184">
        <v>0.84099999999999997</v>
      </c>
      <c r="I455" s="185"/>
      <c r="J455" s="186">
        <f>ROUND(I455*H455,2)</f>
        <v>0</v>
      </c>
      <c r="K455" s="182" t="s">
        <v>136</v>
      </c>
      <c r="L455" s="41"/>
      <c r="M455" s="187" t="s">
        <v>21</v>
      </c>
      <c r="N455" s="188" t="s">
        <v>44</v>
      </c>
      <c r="O455" s="66"/>
      <c r="P455" s="189">
        <f>O455*H455</f>
        <v>0</v>
      </c>
      <c r="Q455" s="189">
        <v>2.3369999999999998E-2</v>
      </c>
      <c r="R455" s="189">
        <f>Q455*H455</f>
        <v>1.9654169999999999E-2</v>
      </c>
      <c r="S455" s="189">
        <v>0</v>
      </c>
      <c r="T455" s="190">
        <f>S455*H455</f>
        <v>0</v>
      </c>
      <c r="U455" s="36"/>
      <c r="V455" s="36"/>
      <c r="W455" s="36"/>
      <c r="X455" s="36"/>
      <c r="Y455" s="36"/>
      <c r="Z455" s="36"/>
      <c r="AA455" s="36"/>
      <c r="AB455" s="36"/>
      <c r="AC455" s="36"/>
      <c r="AD455" s="36"/>
      <c r="AE455" s="36"/>
      <c r="AR455" s="191" t="s">
        <v>236</v>
      </c>
      <c r="AT455" s="191" t="s">
        <v>132</v>
      </c>
      <c r="AU455" s="191" t="s">
        <v>82</v>
      </c>
      <c r="AY455" s="19" t="s">
        <v>129</v>
      </c>
      <c r="BE455" s="192">
        <f>IF(N455="základní",J455,0)</f>
        <v>0</v>
      </c>
      <c r="BF455" s="192">
        <f>IF(N455="snížená",J455,0)</f>
        <v>0</v>
      </c>
      <c r="BG455" s="192">
        <f>IF(N455="zákl. přenesená",J455,0)</f>
        <v>0</v>
      </c>
      <c r="BH455" s="192">
        <f>IF(N455="sníž. přenesená",J455,0)</f>
        <v>0</v>
      </c>
      <c r="BI455" s="192">
        <f>IF(N455="nulová",J455,0)</f>
        <v>0</v>
      </c>
      <c r="BJ455" s="19" t="s">
        <v>80</v>
      </c>
      <c r="BK455" s="192">
        <f>ROUND(I455*H455,2)</f>
        <v>0</v>
      </c>
      <c r="BL455" s="19" t="s">
        <v>236</v>
      </c>
      <c r="BM455" s="191" t="s">
        <v>667</v>
      </c>
    </row>
    <row r="456" spans="1:65" s="2" customFormat="1" ht="11.25">
      <c r="A456" s="36"/>
      <c r="B456" s="37"/>
      <c r="C456" s="38"/>
      <c r="D456" s="193" t="s">
        <v>139</v>
      </c>
      <c r="E456" s="38"/>
      <c r="F456" s="194" t="s">
        <v>668</v>
      </c>
      <c r="G456" s="38"/>
      <c r="H456" s="38"/>
      <c r="I456" s="195"/>
      <c r="J456" s="38"/>
      <c r="K456" s="38"/>
      <c r="L456" s="41"/>
      <c r="M456" s="196"/>
      <c r="N456" s="197"/>
      <c r="O456" s="66"/>
      <c r="P456" s="66"/>
      <c r="Q456" s="66"/>
      <c r="R456" s="66"/>
      <c r="S456" s="66"/>
      <c r="T456" s="67"/>
      <c r="U456" s="36"/>
      <c r="V456" s="36"/>
      <c r="W456" s="36"/>
      <c r="X456" s="36"/>
      <c r="Y456" s="36"/>
      <c r="Z456" s="36"/>
      <c r="AA456" s="36"/>
      <c r="AB456" s="36"/>
      <c r="AC456" s="36"/>
      <c r="AD456" s="36"/>
      <c r="AE456" s="36"/>
      <c r="AT456" s="19" t="s">
        <v>139</v>
      </c>
      <c r="AU456" s="19" t="s">
        <v>82</v>
      </c>
    </row>
    <row r="457" spans="1:65" s="13" customFormat="1" ht="11.25">
      <c r="B457" s="198"/>
      <c r="C457" s="199"/>
      <c r="D457" s="200" t="s">
        <v>141</v>
      </c>
      <c r="E457" s="201" t="s">
        <v>21</v>
      </c>
      <c r="F457" s="202" t="s">
        <v>669</v>
      </c>
      <c r="G457" s="199"/>
      <c r="H457" s="203">
        <v>0.84099999999999997</v>
      </c>
      <c r="I457" s="204"/>
      <c r="J457" s="199"/>
      <c r="K457" s="199"/>
      <c r="L457" s="205"/>
      <c r="M457" s="206"/>
      <c r="N457" s="207"/>
      <c r="O457" s="207"/>
      <c r="P457" s="207"/>
      <c r="Q457" s="207"/>
      <c r="R457" s="207"/>
      <c r="S457" s="207"/>
      <c r="T457" s="208"/>
      <c r="AT457" s="209" t="s">
        <v>141</v>
      </c>
      <c r="AU457" s="209" t="s">
        <v>82</v>
      </c>
      <c r="AV457" s="13" t="s">
        <v>82</v>
      </c>
      <c r="AW457" s="13" t="s">
        <v>34</v>
      </c>
      <c r="AX457" s="13" t="s">
        <v>73</v>
      </c>
      <c r="AY457" s="209" t="s">
        <v>129</v>
      </c>
    </row>
    <row r="458" spans="1:65" s="14" customFormat="1" ht="11.25">
      <c r="B458" s="210"/>
      <c r="C458" s="211"/>
      <c r="D458" s="200" t="s">
        <v>141</v>
      </c>
      <c r="E458" s="212" t="s">
        <v>21</v>
      </c>
      <c r="F458" s="213" t="s">
        <v>143</v>
      </c>
      <c r="G458" s="211"/>
      <c r="H458" s="214">
        <v>0.84099999999999997</v>
      </c>
      <c r="I458" s="215"/>
      <c r="J458" s="211"/>
      <c r="K458" s="211"/>
      <c r="L458" s="216"/>
      <c r="M458" s="217"/>
      <c r="N458" s="218"/>
      <c r="O458" s="218"/>
      <c r="P458" s="218"/>
      <c r="Q458" s="218"/>
      <c r="R458" s="218"/>
      <c r="S458" s="218"/>
      <c r="T458" s="219"/>
      <c r="AT458" s="220" t="s">
        <v>141</v>
      </c>
      <c r="AU458" s="220" t="s">
        <v>82</v>
      </c>
      <c r="AV458" s="14" t="s">
        <v>130</v>
      </c>
      <c r="AW458" s="14" t="s">
        <v>34</v>
      </c>
      <c r="AX458" s="14" t="s">
        <v>80</v>
      </c>
      <c r="AY458" s="220" t="s">
        <v>129</v>
      </c>
    </row>
    <row r="459" spans="1:65" s="2" customFormat="1" ht="24.2" customHeight="1">
      <c r="A459" s="36"/>
      <c r="B459" s="37"/>
      <c r="C459" s="180" t="s">
        <v>670</v>
      </c>
      <c r="D459" s="180" t="s">
        <v>132</v>
      </c>
      <c r="E459" s="181" t="s">
        <v>671</v>
      </c>
      <c r="F459" s="182" t="s">
        <v>672</v>
      </c>
      <c r="G459" s="183" t="s">
        <v>164</v>
      </c>
      <c r="H459" s="184">
        <v>0.67600000000000005</v>
      </c>
      <c r="I459" s="185"/>
      <c r="J459" s="186">
        <f>ROUND(I459*H459,2)</f>
        <v>0</v>
      </c>
      <c r="K459" s="182" t="s">
        <v>136</v>
      </c>
      <c r="L459" s="41"/>
      <c r="M459" s="187" t="s">
        <v>21</v>
      </c>
      <c r="N459" s="188" t="s">
        <v>44</v>
      </c>
      <c r="O459" s="66"/>
      <c r="P459" s="189">
        <f>O459*H459</f>
        <v>0</v>
      </c>
      <c r="Q459" s="189">
        <v>0</v>
      </c>
      <c r="R459" s="189">
        <f>Q459*H459</f>
        <v>0</v>
      </c>
      <c r="S459" s="189">
        <v>0</v>
      </c>
      <c r="T459" s="190">
        <f>S459*H459</f>
        <v>0</v>
      </c>
      <c r="U459" s="36"/>
      <c r="V459" s="36"/>
      <c r="W459" s="36"/>
      <c r="X459" s="36"/>
      <c r="Y459" s="36"/>
      <c r="Z459" s="36"/>
      <c r="AA459" s="36"/>
      <c r="AB459" s="36"/>
      <c r="AC459" s="36"/>
      <c r="AD459" s="36"/>
      <c r="AE459" s="36"/>
      <c r="AR459" s="191" t="s">
        <v>236</v>
      </c>
      <c r="AT459" s="191" t="s">
        <v>132</v>
      </c>
      <c r="AU459" s="191" t="s">
        <v>82</v>
      </c>
      <c r="AY459" s="19" t="s">
        <v>129</v>
      </c>
      <c r="BE459" s="192">
        <f>IF(N459="základní",J459,0)</f>
        <v>0</v>
      </c>
      <c r="BF459" s="192">
        <f>IF(N459="snížená",J459,0)</f>
        <v>0</v>
      </c>
      <c r="BG459" s="192">
        <f>IF(N459="zákl. přenesená",J459,0)</f>
        <v>0</v>
      </c>
      <c r="BH459" s="192">
        <f>IF(N459="sníž. přenesená",J459,0)</f>
        <v>0</v>
      </c>
      <c r="BI459" s="192">
        <f>IF(N459="nulová",J459,0)</f>
        <v>0</v>
      </c>
      <c r="BJ459" s="19" t="s">
        <v>80</v>
      </c>
      <c r="BK459" s="192">
        <f>ROUND(I459*H459,2)</f>
        <v>0</v>
      </c>
      <c r="BL459" s="19" t="s">
        <v>236</v>
      </c>
      <c r="BM459" s="191" t="s">
        <v>673</v>
      </c>
    </row>
    <row r="460" spans="1:65" s="2" customFormat="1" ht="11.25">
      <c r="A460" s="36"/>
      <c r="B460" s="37"/>
      <c r="C460" s="38"/>
      <c r="D460" s="193" t="s">
        <v>139</v>
      </c>
      <c r="E460" s="38"/>
      <c r="F460" s="194" t="s">
        <v>674</v>
      </c>
      <c r="G460" s="38"/>
      <c r="H460" s="38"/>
      <c r="I460" s="195"/>
      <c r="J460" s="38"/>
      <c r="K460" s="38"/>
      <c r="L460" s="41"/>
      <c r="M460" s="196"/>
      <c r="N460" s="197"/>
      <c r="O460" s="66"/>
      <c r="P460" s="66"/>
      <c r="Q460" s="66"/>
      <c r="R460" s="66"/>
      <c r="S460" s="66"/>
      <c r="T460" s="67"/>
      <c r="U460" s="36"/>
      <c r="V460" s="36"/>
      <c r="W460" s="36"/>
      <c r="X460" s="36"/>
      <c r="Y460" s="36"/>
      <c r="Z460" s="36"/>
      <c r="AA460" s="36"/>
      <c r="AB460" s="36"/>
      <c r="AC460" s="36"/>
      <c r="AD460" s="36"/>
      <c r="AE460" s="36"/>
      <c r="AT460" s="19" t="s">
        <v>139</v>
      </c>
      <c r="AU460" s="19" t="s">
        <v>82</v>
      </c>
    </row>
    <row r="461" spans="1:65" s="12" customFormat="1" ht="22.9" customHeight="1">
      <c r="B461" s="164"/>
      <c r="C461" s="165"/>
      <c r="D461" s="166" t="s">
        <v>72</v>
      </c>
      <c r="E461" s="178" t="s">
        <v>675</v>
      </c>
      <c r="F461" s="178" t="s">
        <v>676</v>
      </c>
      <c r="G461" s="165"/>
      <c r="H461" s="165"/>
      <c r="I461" s="168"/>
      <c r="J461" s="179">
        <f>BK461</f>
        <v>0</v>
      </c>
      <c r="K461" s="165"/>
      <c r="L461" s="170"/>
      <c r="M461" s="171"/>
      <c r="N461" s="172"/>
      <c r="O461" s="172"/>
      <c r="P461" s="173">
        <f>SUM(P462:P479)</f>
        <v>0</v>
      </c>
      <c r="Q461" s="172"/>
      <c r="R461" s="173">
        <f>SUM(R462:R479)</f>
        <v>8.9999999999999998E-4</v>
      </c>
      <c r="S461" s="172"/>
      <c r="T461" s="174">
        <f>SUM(T462:T479)</f>
        <v>0.15058000000000002</v>
      </c>
      <c r="AR461" s="175" t="s">
        <v>82</v>
      </c>
      <c r="AT461" s="176" t="s">
        <v>72</v>
      </c>
      <c r="AU461" s="176" t="s">
        <v>80</v>
      </c>
      <c r="AY461" s="175" t="s">
        <v>129</v>
      </c>
      <c r="BK461" s="177">
        <f>SUM(BK462:BK479)</f>
        <v>0</v>
      </c>
    </row>
    <row r="462" spans="1:65" s="2" customFormat="1" ht="16.5" customHeight="1">
      <c r="A462" s="36"/>
      <c r="B462" s="37"/>
      <c r="C462" s="180" t="s">
        <v>677</v>
      </c>
      <c r="D462" s="180" t="s">
        <v>132</v>
      </c>
      <c r="E462" s="181" t="s">
        <v>678</v>
      </c>
      <c r="F462" s="182" t="s">
        <v>679</v>
      </c>
      <c r="G462" s="183" t="s">
        <v>232</v>
      </c>
      <c r="H462" s="184">
        <v>73.2</v>
      </c>
      <c r="I462" s="185"/>
      <c r="J462" s="186">
        <f>ROUND(I462*H462,2)</f>
        <v>0</v>
      </c>
      <c r="K462" s="182" t="s">
        <v>136</v>
      </c>
      <c r="L462" s="41"/>
      <c r="M462" s="187" t="s">
        <v>21</v>
      </c>
      <c r="N462" s="188" t="s">
        <v>44</v>
      </c>
      <c r="O462" s="66"/>
      <c r="P462" s="189">
        <f>O462*H462</f>
        <v>0</v>
      </c>
      <c r="Q462" s="189">
        <v>0</v>
      </c>
      <c r="R462" s="189">
        <f>Q462*H462</f>
        <v>0</v>
      </c>
      <c r="S462" s="189">
        <v>1.91E-3</v>
      </c>
      <c r="T462" s="190">
        <f>S462*H462</f>
        <v>0.13981200000000002</v>
      </c>
      <c r="U462" s="36"/>
      <c r="V462" s="36"/>
      <c r="W462" s="36"/>
      <c r="X462" s="36"/>
      <c r="Y462" s="36"/>
      <c r="Z462" s="36"/>
      <c r="AA462" s="36"/>
      <c r="AB462" s="36"/>
      <c r="AC462" s="36"/>
      <c r="AD462" s="36"/>
      <c r="AE462" s="36"/>
      <c r="AR462" s="191" t="s">
        <v>236</v>
      </c>
      <c r="AT462" s="191" t="s">
        <v>132</v>
      </c>
      <c r="AU462" s="191" t="s">
        <v>82</v>
      </c>
      <c r="AY462" s="19" t="s">
        <v>129</v>
      </c>
      <c r="BE462" s="192">
        <f>IF(N462="základní",J462,0)</f>
        <v>0</v>
      </c>
      <c r="BF462" s="192">
        <f>IF(N462="snížená",J462,0)</f>
        <v>0</v>
      </c>
      <c r="BG462" s="192">
        <f>IF(N462="zákl. přenesená",J462,0)</f>
        <v>0</v>
      </c>
      <c r="BH462" s="192">
        <f>IF(N462="sníž. přenesená",J462,0)</f>
        <v>0</v>
      </c>
      <c r="BI462" s="192">
        <f>IF(N462="nulová",J462,0)</f>
        <v>0</v>
      </c>
      <c r="BJ462" s="19" t="s">
        <v>80</v>
      </c>
      <c r="BK462" s="192">
        <f>ROUND(I462*H462,2)</f>
        <v>0</v>
      </c>
      <c r="BL462" s="19" t="s">
        <v>236</v>
      </c>
      <c r="BM462" s="191" t="s">
        <v>680</v>
      </c>
    </row>
    <row r="463" spans="1:65" s="2" customFormat="1" ht="11.25">
      <c r="A463" s="36"/>
      <c r="B463" s="37"/>
      <c r="C463" s="38"/>
      <c r="D463" s="193" t="s">
        <v>139</v>
      </c>
      <c r="E463" s="38"/>
      <c r="F463" s="194" t="s">
        <v>681</v>
      </c>
      <c r="G463" s="38"/>
      <c r="H463" s="38"/>
      <c r="I463" s="195"/>
      <c r="J463" s="38"/>
      <c r="K463" s="38"/>
      <c r="L463" s="41"/>
      <c r="M463" s="196"/>
      <c r="N463" s="197"/>
      <c r="O463" s="66"/>
      <c r="P463" s="66"/>
      <c r="Q463" s="66"/>
      <c r="R463" s="66"/>
      <c r="S463" s="66"/>
      <c r="T463" s="67"/>
      <c r="U463" s="36"/>
      <c r="V463" s="36"/>
      <c r="W463" s="36"/>
      <c r="X463" s="36"/>
      <c r="Y463" s="36"/>
      <c r="Z463" s="36"/>
      <c r="AA463" s="36"/>
      <c r="AB463" s="36"/>
      <c r="AC463" s="36"/>
      <c r="AD463" s="36"/>
      <c r="AE463" s="36"/>
      <c r="AT463" s="19" t="s">
        <v>139</v>
      </c>
      <c r="AU463" s="19" t="s">
        <v>82</v>
      </c>
    </row>
    <row r="464" spans="1:65" s="13" customFormat="1" ht="11.25">
      <c r="B464" s="198"/>
      <c r="C464" s="199"/>
      <c r="D464" s="200" t="s">
        <v>141</v>
      </c>
      <c r="E464" s="201" t="s">
        <v>21</v>
      </c>
      <c r="F464" s="202" t="s">
        <v>682</v>
      </c>
      <c r="G464" s="199"/>
      <c r="H464" s="203">
        <v>73.2</v>
      </c>
      <c r="I464" s="204"/>
      <c r="J464" s="199"/>
      <c r="K464" s="199"/>
      <c r="L464" s="205"/>
      <c r="M464" s="206"/>
      <c r="N464" s="207"/>
      <c r="O464" s="207"/>
      <c r="P464" s="207"/>
      <c r="Q464" s="207"/>
      <c r="R464" s="207"/>
      <c r="S464" s="207"/>
      <c r="T464" s="208"/>
      <c r="AT464" s="209" t="s">
        <v>141</v>
      </c>
      <c r="AU464" s="209" t="s">
        <v>82</v>
      </c>
      <c r="AV464" s="13" t="s">
        <v>82</v>
      </c>
      <c r="AW464" s="13" t="s">
        <v>34</v>
      </c>
      <c r="AX464" s="13" t="s">
        <v>73</v>
      </c>
      <c r="AY464" s="209" t="s">
        <v>129</v>
      </c>
    </row>
    <row r="465" spans="1:65" s="14" customFormat="1" ht="11.25">
      <c r="B465" s="210"/>
      <c r="C465" s="211"/>
      <c r="D465" s="200" t="s">
        <v>141</v>
      </c>
      <c r="E465" s="212" t="s">
        <v>21</v>
      </c>
      <c r="F465" s="213" t="s">
        <v>143</v>
      </c>
      <c r="G465" s="211"/>
      <c r="H465" s="214">
        <v>73.2</v>
      </c>
      <c r="I465" s="215"/>
      <c r="J465" s="211"/>
      <c r="K465" s="211"/>
      <c r="L465" s="216"/>
      <c r="M465" s="217"/>
      <c r="N465" s="218"/>
      <c r="O465" s="218"/>
      <c r="P465" s="218"/>
      <c r="Q465" s="218"/>
      <c r="R465" s="218"/>
      <c r="S465" s="218"/>
      <c r="T465" s="219"/>
      <c r="AT465" s="220" t="s">
        <v>141</v>
      </c>
      <c r="AU465" s="220" t="s">
        <v>82</v>
      </c>
      <c r="AV465" s="14" t="s">
        <v>130</v>
      </c>
      <c r="AW465" s="14" t="s">
        <v>34</v>
      </c>
      <c r="AX465" s="14" t="s">
        <v>80</v>
      </c>
      <c r="AY465" s="220" t="s">
        <v>129</v>
      </c>
    </row>
    <row r="466" spans="1:65" s="2" customFormat="1" ht="16.5" customHeight="1">
      <c r="A466" s="36"/>
      <c r="B466" s="37"/>
      <c r="C466" s="180" t="s">
        <v>683</v>
      </c>
      <c r="D466" s="180" t="s">
        <v>132</v>
      </c>
      <c r="E466" s="181" t="s">
        <v>684</v>
      </c>
      <c r="F466" s="182" t="s">
        <v>685</v>
      </c>
      <c r="G466" s="183" t="s">
        <v>135</v>
      </c>
      <c r="H466" s="184">
        <v>1.2</v>
      </c>
      <c r="I466" s="185"/>
      <c r="J466" s="186">
        <f>ROUND(I466*H466,2)</f>
        <v>0</v>
      </c>
      <c r="K466" s="182" t="s">
        <v>136</v>
      </c>
      <c r="L466" s="41"/>
      <c r="M466" s="187" t="s">
        <v>21</v>
      </c>
      <c r="N466" s="188" t="s">
        <v>44</v>
      </c>
      <c r="O466" s="66"/>
      <c r="P466" s="189">
        <f>O466*H466</f>
        <v>0</v>
      </c>
      <c r="Q466" s="189">
        <v>0</v>
      </c>
      <c r="R466" s="189">
        <f>Q466*H466</f>
        <v>0</v>
      </c>
      <c r="S466" s="189">
        <v>5.8399999999999997E-3</v>
      </c>
      <c r="T466" s="190">
        <f>S466*H466</f>
        <v>7.0079999999999995E-3</v>
      </c>
      <c r="U466" s="36"/>
      <c r="V466" s="36"/>
      <c r="W466" s="36"/>
      <c r="X466" s="36"/>
      <c r="Y466" s="36"/>
      <c r="Z466" s="36"/>
      <c r="AA466" s="36"/>
      <c r="AB466" s="36"/>
      <c r="AC466" s="36"/>
      <c r="AD466" s="36"/>
      <c r="AE466" s="36"/>
      <c r="AR466" s="191" t="s">
        <v>236</v>
      </c>
      <c r="AT466" s="191" t="s">
        <v>132</v>
      </c>
      <c r="AU466" s="191" t="s">
        <v>82</v>
      </c>
      <c r="AY466" s="19" t="s">
        <v>129</v>
      </c>
      <c r="BE466" s="192">
        <f>IF(N466="základní",J466,0)</f>
        <v>0</v>
      </c>
      <c r="BF466" s="192">
        <f>IF(N466="snížená",J466,0)</f>
        <v>0</v>
      </c>
      <c r="BG466" s="192">
        <f>IF(N466="zákl. přenesená",J466,0)</f>
        <v>0</v>
      </c>
      <c r="BH466" s="192">
        <f>IF(N466="sníž. přenesená",J466,0)</f>
        <v>0</v>
      </c>
      <c r="BI466" s="192">
        <f>IF(N466="nulová",J466,0)</f>
        <v>0</v>
      </c>
      <c r="BJ466" s="19" t="s">
        <v>80</v>
      </c>
      <c r="BK466" s="192">
        <f>ROUND(I466*H466,2)</f>
        <v>0</v>
      </c>
      <c r="BL466" s="19" t="s">
        <v>236</v>
      </c>
      <c r="BM466" s="191" t="s">
        <v>686</v>
      </c>
    </row>
    <row r="467" spans="1:65" s="2" customFormat="1" ht="11.25">
      <c r="A467" s="36"/>
      <c r="B467" s="37"/>
      <c r="C467" s="38"/>
      <c r="D467" s="193" t="s">
        <v>139</v>
      </c>
      <c r="E467" s="38"/>
      <c r="F467" s="194" t="s">
        <v>687</v>
      </c>
      <c r="G467" s="38"/>
      <c r="H467" s="38"/>
      <c r="I467" s="195"/>
      <c r="J467" s="38"/>
      <c r="K467" s="38"/>
      <c r="L467" s="41"/>
      <c r="M467" s="196"/>
      <c r="N467" s="197"/>
      <c r="O467" s="66"/>
      <c r="P467" s="66"/>
      <c r="Q467" s="66"/>
      <c r="R467" s="66"/>
      <c r="S467" s="66"/>
      <c r="T467" s="67"/>
      <c r="U467" s="36"/>
      <c r="V467" s="36"/>
      <c r="W467" s="36"/>
      <c r="X467" s="36"/>
      <c r="Y467" s="36"/>
      <c r="Z467" s="36"/>
      <c r="AA467" s="36"/>
      <c r="AB467" s="36"/>
      <c r="AC467" s="36"/>
      <c r="AD467" s="36"/>
      <c r="AE467" s="36"/>
      <c r="AT467" s="19" t="s">
        <v>139</v>
      </c>
      <c r="AU467" s="19" t="s">
        <v>82</v>
      </c>
    </row>
    <row r="468" spans="1:65" s="13" customFormat="1" ht="11.25">
      <c r="B468" s="198"/>
      <c r="C468" s="199"/>
      <c r="D468" s="200" t="s">
        <v>141</v>
      </c>
      <c r="E468" s="201" t="s">
        <v>21</v>
      </c>
      <c r="F468" s="202" t="s">
        <v>688</v>
      </c>
      <c r="G468" s="199"/>
      <c r="H468" s="203">
        <v>1.2</v>
      </c>
      <c r="I468" s="204"/>
      <c r="J468" s="199"/>
      <c r="K468" s="199"/>
      <c r="L468" s="205"/>
      <c r="M468" s="206"/>
      <c r="N468" s="207"/>
      <c r="O468" s="207"/>
      <c r="P468" s="207"/>
      <c r="Q468" s="207"/>
      <c r="R468" s="207"/>
      <c r="S468" s="207"/>
      <c r="T468" s="208"/>
      <c r="AT468" s="209" t="s">
        <v>141</v>
      </c>
      <c r="AU468" s="209" t="s">
        <v>82</v>
      </c>
      <c r="AV468" s="13" t="s">
        <v>82</v>
      </c>
      <c r="AW468" s="13" t="s">
        <v>34</v>
      </c>
      <c r="AX468" s="13" t="s">
        <v>73</v>
      </c>
      <c r="AY468" s="209" t="s">
        <v>129</v>
      </c>
    </row>
    <row r="469" spans="1:65" s="14" customFormat="1" ht="11.25">
      <c r="B469" s="210"/>
      <c r="C469" s="211"/>
      <c r="D469" s="200" t="s">
        <v>141</v>
      </c>
      <c r="E469" s="212" t="s">
        <v>21</v>
      </c>
      <c r="F469" s="213" t="s">
        <v>143</v>
      </c>
      <c r="G469" s="211"/>
      <c r="H469" s="214">
        <v>1.2</v>
      </c>
      <c r="I469" s="215"/>
      <c r="J469" s="211"/>
      <c r="K469" s="211"/>
      <c r="L469" s="216"/>
      <c r="M469" s="217"/>
      <c r="N469" s="218"/>
      <c r="O469" s="218"/>
      <c r="P469" s="218"/>
      <c r="Q469" s="218"/>
      <c r="R469" s="218"/>
      <c r="S469" s="218"/>
      <c r="T469" s="219"/>
      <c r="AT469" s="220" t="s">
        <v>141</v>
      </c>
      <c r="AU469" s="220" t="s">
        <v>82</v>
      </c>
      <c r="AV469" s="14" t="s">
        <v>130</v>
      </c>
      <c r="AW469" s="14" t="s">
        <v>34</v>
      </c>
      <c r="AX469" s="14" t="s">
        <v>80</v>
      </c>
      <c r="AY469" s="220" t="s">
        <v>129</v>
      </c>
    </row>
    <row r="470" spans="1:65" s="2" customFormat="1" ht="24.2" customHeight="1">
      <c r="A470" s="36"/>
      <c r="B470" s="37"/>
      <c r="C470" s="180" t="s">
        <v>689</v>
      </c>
      <c r="D470" s="180" t="s">
        <v>132</v>
      </c>
      <c r="E470" s="181" t="s">
        <v>690</v>
      </c>
      <c r="F470" s="182" t="s">
        <v>691</v>
      </c>
      <c r="G470" s="183" t="s">
        <v>633</v>
      </c>
      <c r="H470" s="184">
        <v>2</v>
      </c>
      <c r="I470" s="185"/>
      <c r="J470" s="186">
        <f>ROUND(I470*H470,2)</f>
        <v>0</v>
      </c>
      <c r="K470" s="182" t="s">
        <v>136</v>
      </c>
      <c r="L470" s="41"/>
      <c r="M470" s="187" t="s">
        <v>21</v>
      </c>
      <c r="N470" s="188" t="s">
        <v>44</v>
      </c>
      <c r="O470" s="66"/>
      <c r="P470" s="189">
        <f>O470*H470</f>
        <v>0</v>
      </c>
      <c r="Q470" s="189">
        <v>0</v>
      </c>
      <c r="R470" s="189">
        <f>Q470*H470</f>
        <v>0</v>
      </c>
      <c r="S470" s="189">
        <v>1.8799999999999999E-3</v>
      </c>
      <c r="T470" s="190">
        <f>S470*H470</f>
        <v>3.7599999999999999E-3</v>
      </c>
      <c r="U470" s="36"/>
      <c r="V470" s="36"/>
      <c r="W470" s="36"/>
      <c r="X470" s="36"/>
      <c r="Y470" s="36"/>
      <c r="Z470" s="36"/>
      <c r="AA470" s="36"/>
      <c r="AB470" s="36"/>
      <c r="AC470" s="36"/>
      <c r="AD470" s="36"/>
      <c r="AE470" s="36"/>
      <c r="AR470" s="191" t="s">
        <v>236</v>
      </c>
      <c r="AT470" s="191" t="s">
        <v>132</v>
      </c>
      <c r="AU470" s="191" t="s">
        <v>82</v>
      </c>
      <c r="AY470" s="19" t="s">
        <v>129</v>
      </c>
      <c r="BE470" s="192">
        <f>IF(N470="základní",J470,0)</f>
        <v>0</v>
      </c>
      <c r="BF470" s="192">
        <f>IF(N470="snížená",J470,0)</f>
        <v>0</v>
      </c>
      <c r="BG470" s="192">
        <f>IF(N470="zákl. přenesená",J470,0)</f>
        <v>0</v>
      </c>
      <c r="BH470" s="192">
        <f>IF(N470="sníž. přenesená",J470,0)</f>
        <v>0</v>
      </c>
      <c r="BI470" s="192">
        <f>IF(N470="nulová",J470,0)</f>
        <v>0</v>
      </c>
      <c r="BJ470" s="19" t="s">
        <v>80</v>
      </c>
      <c r="BK470" s="192">
        <f>ROUND(I470*H470,2)</f>
        <v>0</v>
      </c>
      <c r="BL470" s="19" t="s">
        <v>236</v>
      </c>
      <c r="BM470" s="191" t="s">
        <v>692</v>
      </c>
    </row>
    <row r="471" spans="1:65" s="2" customFormat="1" ht="11.25">
      <c r="A471" s="36"/>
      <c r="B471" s="37"/>
      <c r="C471" s="38"/>
      <c r="D471" s="193" t="s">
        <v>139</v>
      </c>
      <c r="E471" s="38"/>
      <c r="F471" s="194" t="s">
        <v>693</v>
      </c>
      <c r="G471" s="38"/>
      <c r="H471" s="38"/>
      <c r="I471" s="195"/>
      <c r="J471" s="38"/>
      <c r="K471" s="38"/>
      <c r="L471" s="41"/>
      <c r="M471" s="196"/>
      <c r="N471" s="197"/>
      <c r="O471" s="66"/>
      <c r="P471" s="66"/>
      <c r="Q471" s="66"/>
      <c r="R471" s="66"/>
      <c r="S471" s="66"/>
      <c r="T471" s="67"/>
      <c r="U471" s="36"/>
      <c r="V471" s="36"/>
      <c r="W471" s="36"/>
      <c r="X471" s="36"/>
      <c r="Y471" s="36"/>
      <c r="Z471" s="36"/>
      <c r="AA471" s="36"/>
      <c r="AB471" s="36"/>
      <c r="AC471" s="36"/>
      <c r="AD471" s="36"/>
      <c r="AE471" s="36"/>
      <c r="AT471" s="19" t="s">
        <v>139</v>
      </c>
      <c r="AU471" s="19" t="s">
        <v>82</v>
      </c>
    </row>
    <row r="472" spans="1:65" s="13" customFormat="1" ht="11.25">
      <c r="B472" s="198"/>
      <c r="C472" s="199"/>
      <c r="D472" s="200" t="s">
        <v>141</v>
      </c>
      <c r="E472" s="201" t="s">
        <v>21</v>
      </c>
      <c r="F472" s="202" t="s">
        <v>694</v>
      </c>
      <c r="G472" s="199"/>
      <c r="H472" s="203">
        <v>2</v>
      </c>
      <c r="I472" s="204"/>
      <c r="J472" s="199"/>
      <c r="K472" s="199"/>
      <c r="L472" s="205"/>
      <c r="M472" s="206"/>
      <c r="N472" s="207"/>
      <c r="O472" s="207"/>
      <c r="P472" s="207"/>
      <c r="Q472" s="207"/>
      <c r="R472" s="207"/>
      <c r="S472" s="207"/>
      <c r="T472" s="208"/>
      <c r="AT472" s="209" t="s">
        <v>141</v>
      </c>
      <c r="AU472" s="209" t="s">
        <v>82</v>
      </c>
      <c r="AV472" s="13" t="s">
        <v>82</v>
      </c>
      <c r="AW472" s="13" t="s">
        <v>34</v>
      </c>
      <c r="AX472" s="13" t="s">
        <v>73</v>
      </c>
      <c r="AY472" s="209" t="s">
        <v>129</v>
      </c>
    </row>
    <row r="473" spans="1:65" s="14" customFormat="1" ht="11.25">
      <c r="B473" s="210"/>
      <c r="C473" s="211"/>
      <c r="D473" s="200" t="s">
        <v>141</v>
      </c>
      <c r="E473" s="212" t="s">
        <v>21</v>
      </c>
      <c r="F473" s="213" t="s">
        <v>143</v>
      </c>
      <c r="G473" s="211"/>
      <c r="H473" s="214">
        <v>2</v>
      </c>
      <c r="I473" s="215"/>
      <c r="J473" s="211"/>
      <c r="K473" s="211"/>
      <c r="L473" s="216"/>
      <c r="M473" s="217"/>
      <c r="N473" s="218"/>
      <c r="O473" s="218"/>
      <c r="P473" s="218"/>
      <c r="Q473" s="218"/>
      <c r="R473" s="218"/>
      <c r="S473" s="218"/>
      <c r="T473" s="219"/>
      <c r="AT473" s="220" t="s">
        <v>141</v>
      </c>
      <c r="AU473" s="220" t="s">
        <v>82</v>
      </c>
      <c r="AV473" s="14" t="s">
        <v>130</v>
      </c>
      <c r="AW473" s="14" t="s">
        <v>34</v>
      </c>
      <c r="AX473" s="14" t="s">
        <v>80</v>
      </c>
      <c r="AY473" s="220" t="s">
        <v>129</v>
      </c>
    </row>
    <row r="474" spans="1:65" s="2" customFormat="1" ht="24.2" customHeight="1">
      <c r="A474" s="36"/>
      <c r="B474" s="37"/>
      <c r="C474" s="180" t="s">
        <v>695</v>
      </c>
      <c r="D474" s="180" t="s">
        <v>132</v>
      </c>
      <c r="E474" s="181" t="s">
        <v>696</v>
      </c>
      <c r="F474" s="182" t="s">
        <v>697</v>
      </c>
      <c r="G474" s="183" t="s">
        <v>633</v>
      </c>
      <c r="H474" s="184">
        <v>2</v>
      </c>
      <c r="I474" s="185"/>
      <c r="J474" s="186">
        <f>ROUND(I474*H474,2)</f>
        <v>0</v>
      </c>
      <c r="K474" s="182" t="s">
        <v>136</v>
      </c>
      <c r="L474" s="41"/>
      <c r="M474" s="187" t="s">
        <v>21</v>
      </c>
      <c r="N474" s="188" t="s">
        <v>44</v>
      </c>
      <c r="O474" s="66"/>
      <c r="P474" s="189">
        <f>O474*H474</f>
        <v>0</v>
      </c>
      <c r="Q474" s="189">
        <v>4.4999999999999999E-4</v>
      </c>
      <c r="R474" s="189">
        <f>Q474*H474</f>
        <v>8.9999999999999998E-4</v>
      </c>
      <c r="S474" s="189">
        <v>0</v>
      </c>
      <c r="T474" s="190">
        <f>S474*H474</f>
        <v>0</v>
      </c>
      <c r="U474" s="36"/>
      <c r="V474" s="36"/>
      <c r="W474" s="36"/>
      <c r="X474" s="36"/>
      <c r="Y474" s="36"/>
      <c r="Z474" s="36"/>
      <c r="AA474" s="36"/>
      <c r="AB474" s="36"/>
      <c r="AC474" s="36"/>
      <c r="AD474" s="36"/>
      <c r="AE474" s="36"/>
      <c r="AR474" s="191" t="s">
        <v>236</v>
      </c>
      <c r="AT474" s="191" t="s">
        <v>132</v>
      </c>
      <c r="AU474" s="191" t="s">
        <v>82</v>
      </c>
      <c r="AY474" s="19" t="s">
        <v>129</v>
      </c>
      <c r="BE474" s="192">
        <f>IF(N474="základní",J474,0)</f>
        <v>0</v>
      </c>
      <c r="BF474" s="192">
        <f>IF(N474="snížená",J474,0)</f>
        <v>0</v>
      </c>
      <c r="BG474" s="192">
        <f>IF(N474="zákl. přenesená",J474,0)</f>
        <v>0</v>
      </c>
      <c r="BH474" s="192">
        <f>IF(N474="sníž. přenesená",J474,0)</f>
        <v>0</v>
      </c>
      <c r="BI474" s="192">
        <f>IF(N474="nulová",J474,0)</f>
        <v>0</v>
      </c>
      <c r="BJ474" s="19" t="s">
        <v>80</v>
      </c>
      <c r="BK474" s="192">
        <f>ROUND(I474*H474,2)</f>
        <v>0</v>
      </c>
      <c r="BL474" s="19" t="s">
        <v>236</v>
      </c>
      <c r="BM474" s="191" t="s">
        <v>698</v>
      </c>
    </row>
    <row r="475" spans="1:65" s="2" customFormat="1" ht="11.25">
      <c r="A475" s="36"/>
      <c r="B475" s="37"/>
      <c r="C475" s="38"/>
      <c r="D475" s="193" t="s">
        <v>139</v>
      </c>
      <c r="E475" s="38"/>
      <c r="F475" s="194" t="s">
        <v>699</v>
      </c>
      <c r="G475" s="38"/>
      <c r="H475" s="38"/>
      <c r="I475" s="195"/>
      <c r="J475" s="38"/>
      <c r="K475" s="38"/>
      <c r="L475" s="41"/>
      <c r="M475" s="196"/>
      <c r="N475" s="197"/>
      <c r="O475" s="66"/>
      <c r="P475" s="66"/>
      <c r="Q475" s="66"/>
      <c r="R475" s="66"/>
      <c r="S475" s="66"/>
      <c r="T475" s="67"/>
      <c r="U475" s="36"/>
      <c r="V475" s="36"/>
      <c r="W475" s="36"/>
      <c r="X475" s="36"/>
      <c r="Y475" s="36"/>
      <c r="Z475" s="36"/>
      <c r="AA475" s="36"/>
      <c r="AB475" s="36"/>
      <c r="AC475" s="36"/>
      <c r="AD475" s="36"/>
      <c r="AE475" s="36"/>
      <c r="AT475" s="19" t="s">
        <v>139</v>
      </c>
      <c r="AU475" s="19" t="s">
        <v>82</v>
      </c>
    </row>
    <row r="476" spans="1:65" s="13" customFormat="1" ht="11.25">
      <c r="B476" s="198"/>
      <c r="C476" s="199"/>
      <c r="D476" s="200" t="s">
        <v>141</v>
      </c>
      <c r="E476" s="201" t="s">
        <v>21</v>
      </c>
      <c r="F476" s="202" t="s">
        <v>694</v>
      </c>
      <c r="G476" s="199"/>
      <c r="H476" s="203">
        <v>2</v>
      </c>
      <c r="I476" s="204"/>
      <c r="J476" s="199"/>
      <c r="K476" s="199"/>
      <c r="L476" s="205"/>
      <c r="M476" s="206"/>
      <c r="N476" s="207"/>
      <c r="O476" s="207"/>
      <c r="P476" s="207"/>
      <c r="Q476" s="207"/>
      <c r="R476" s="207"/>
      <c r="S476" s="207"/>
      <c r="T476" s="208"/>
      <c r="AT476" s="209" t="s">
        <v>141</v>
      </c>
      <c r="AU476" s="209" t="s">
        <v>82</v>
      </c>
      <c r="AV476" s="13" t="s">
        <v>82</v>
      </c>
      <c r="AW476" s="13" t="s">
        <v>34</v>
      </c>
      <c r="AX476" s="13" t="s">
        <v>73</v>
      </c>
      <c r="AY476" s="209" t="s">
        <v>129</v>
      </c>
    </row>
    <row r="477" spans="1:65" s="14" customFormat="1" ht="11.25">
      <c r="B477" s="210"/>
      <c r="C477" s="211"/>
      <c r="D477" s="200" t="s">
        <v>141</v>
      </c>
      <c r="E477" s="212" t="s">
        <v>21</v>
      </c>
      <c r="F477" s="213" t="s">
        <v>143</v>
      </c>
      <c r="G477" s="211"/>
      <c r="H477" s="214">
        <v>2</v>
      </c>
      <c r="I477" s="215"/>
      <c r="J477" s="211"/>
      <c r="K477" s="211"/>
      <c r="L477" s="216"/>
      <c r="M477" s="217"/>
      <c r="N477" s="218"/>
      <c r="O477" s="218"/>
      <c r="P477" s="218"/>
      <c r="Q477" s="218"/>
      <c r="R477" s="218"/>
      <c r="S477" s="218"/>
      <c r="T477" s="219"/>
      <c r="AT477" s="220" t="s">
        <v>141</v>
      </c>
      <c r="AU477" s="220" t="s">
        <v>82</v>
      </c>
      <c r="AV477" s="14" t="s">
        <v>130</v>
      </c>
      <c r="AW477" s="14" t="s">
        <v>34</v>
      </c>
      <c r="AX477" s="14" t="s">
        <v>80</v>
      </c>
      <c r="AY477" s="220" t="s">
        <v>129</v>
      </c>
    </row>
    <row r="478" spans="1:65" s="2" customFormat="1" ht="24.2" customHeight="1">
      <c r="A478" s="36"/>
      <c r="B478" s="37"/>
      <c r="C478" s="180" t="s">
        <v>700</v>
      </c>
      <c r="D478" s="180" t="s">
        <v>132</v>
      </c>
      <c r="E478" s="181" t="s">
        <v>701</v>
      </c>
      <c r="F478" s="182" t="s">
        <v>702</v>
      </c>
      <c r="G478" s="183" t="s">
        <v>164</v>
      </c>
      <c r="H478" s="184">
        <v>1E-3</v>
      </c>
      <c r="I478" s="185"/>
      <c r="J478" s="186">
        <f>ROUND(I478*H478,2)</f>
        <v>0</v>
      </c>
      <c r="K478" s="182" t="s">
        <v>136</v>
      </c>
      <c r="L478" s="41"/>
      <c r="M478" s="187" t="s">
        <v>21</v>
      </c>
      <c r="N478" s="188" t="s">
        <v>44</v>
      </c>
      <c r="O478" s="66"/>
      <c r="P478" s="189">
        <f>O478*H478</f>
        <v>0</v>
      </c>
      <c r="Q478" s="189">
        <v>0</v>
      </c>
      <c r="R478" s="189">
        <f>Q478*H478</f>
        <v>0</v>
      </c>
      <c r="S478" s="189">
        <v>0</v>
      </c>
      <c r="T478" s="190">
        <f>S478*H478</f>
        <v>0</v>
      </c>
      <c r="U478" s="36"/>
      <c r="V478" s="36"/>
      <c r="W478" s="36"/>
      <c r="X478" s="36"/>
      <c r="Y478" s="36"/>
      <c r="Z478" s="36"/>
      <c r="AA478" s="36"/>
      <c r="AB478" s="36"/>
      <c r="AC478" s="36"/>
      <c r="AD478" s="36"/>
      <c r="AE478" s="36"/>
      <c r="AR478" s="191" t="s">
        <v>236</v>
      </c>
      <c r="AT478" s="191" t="s">
        <v>132</v>
      </c>
      <c r="AU478" s="191" t="s">
        <v>82</v>
      </c>
      <c r="AY478" s="19" t="s">
        <v>129</v>
      </c>
      <c r="BE478" s="192">
        <f>IF(N478="základní",J478,0)</f>
        <v>0</v>
      </c>
      <c r="BF478" s="192">
        <f>IF(N478="snížená",J478,0)</f>
        <v>0</v>
      </c>
      <c r="BG478" s="192">
        <f>IF(N478="zákl. přenesená",J478,0)</f>
        <v>0</v>
      </c>
      <c r="BH478" s="192">
        <f>IF(N478="sníž. přenesená",J478,0)</f>
        <v>0</v>
      </c>
      <c r="BI478" s="192">
        <f>IF(N478="nulová",J478,0)</f>
        <v>0</v>
      </c>
      <c r="BJ478" s="19" t="s">
        <v>80</v>
      </c>
      <c r="BK478" s="192">
        <f>ROUND(I478*H478,2)</f>
        <v>0</v>
      </c>
      <c r="BL478" s="19" t="s">
        <v>236</v>
      </c>
      <c r="BM478" s="191" t="s">
        <v>703</v>
      </c>
    </row>
    <row r="479" spans="1:65" s="2" customFormat="1" ht="11.25">
      <c r="A479" s="36"/>
      <c r="B479" s="37"/>
      <c r="C479" s="38"/>
      <c r="D479" s="193" t="s">
        <v>139</v>
      </c>
      <c r="E479" s="38"/>
      <c r="F479" s="194" t="s">
        <v>704</v>
      </c>
      <c r="G479" s="38"/>
      <c r="H479" s="38"/>
      <c r="I479" s="195"/>
      <c r="J479" s="38"/>
      <c r="K479" s="38"/>
      <c r="L479" s="41"/>
      <c r="M479" s="253"/>
      <c r="N479" s="254"/>
      <c r="O479" s="255"/>
      <c r="P479" s="255"/>
      <c r="Q479" s="255"/>
      <c r="R479" s="255"/>
      <c r="S479" s="255"/>
      <c r="T479" s="256"/>
      <c r="U479" s="36"/>
      <c r="V479" s="36"/>
      <c r="W479" s="36"/>
      <c r="X479" s="36"/>
      <c r="Y479" s="36"/>
      <c r="Z479" s="36"/>
      <c r="AA479" s="36"/>
      <c r="AB479" s="36"/>
      <c r="AC479" s="36"/>
      <c r="AD479" s="36"/>
      <c r="AE479" s="36"/>
      <c r="AT479" s="19" t="s">
        <v>139</v>
      </c>
      <c r="AU479" s="19" t="s">
        <v>82</v>
      </c>
    </row>
    <row r="480" spans="1:65" s="2" customFormat="1" ht="6.95" customHeight="1">
      <c r="A480" s="36"/>
      <c r="B480" s="49"/>
      <c r="C480" s="50"/>
      <c r="D480" s="50"/>
      <c r="E480" s="50"/>
      <c r="F480" s="50"/>
      <c r="G480" s="50"/>
      <c r="H480" s="50"/>
      <c r="I480" s="50"/>
      <c r="J480" s="50"/>
      <c r="K480" s="50"/>
      <c r="L480" s="41"/>
      <c r="M480" s="36"/>
      <c r="O480" s="36"/>
      <c r="P480" s="36"/>
      <c r="Q480" s="36"/>
      <c r="R480" s="36"/>
      <c r="S480" s="36"/>
      <c r="T480" s="36"/>
      <c r="U480" s="36"/>
      <c r="V480" s="36"/>
      <c r="W480" s="36"/>
      <c r="X480" s="36"/>
      <c r="Y480" s="36"/>
      <c r="Z480" s="36"/>
      <c r="AA480" s="36"/>
      <c r="AB480" s="36"/>
      <c r="AC480" s="36"/>
      <c r="AD480" s="36"/>
      <c r="AE480" s="36"/>
    </row>
  </sheetData>
  <sheetProtection algorithmName="SHA-512" hashValue="xqgQB97tpDwCnGJU+Rr4jxaoc0FnwusfQ57tPsSiQYosu99azZtpQMJEgdyCnHVwSh2X358dfpo+vRoKuFB4/A==" saltValue="eua1hzMlx5IV6esqjR65TQq+O3LQN5NDgEnq2BhzYrvb565IJ0Fx+Xj+gxOdJZuupBF07UTLSFkL7md+t3JMAw==" spinCount="100000" sheet="1" objects="1" scenarios="1" formatColumns="0" formatRows="0" autoFilter="0"/>
  <autoFilter ref="C97:K479"/>
  <mergeCells count="12">
    <mergeCell ref="E90:H90"/>
    <mergeCell ref="L2:V2"/>
    <mergeCell ref="E50:H50"/>
    <mergeCell ref="E52:H52"/>
    <mergeCell ref="E54:H54"/>
    <mergeCell ref="E86:H86"/>
    <mergeCell ref="E88:H88"/>
    <mergeCell ref="E7:H7"/>
    <mergeCell ref="E9:H9"/>
    <mergeCell ref="E11:H11"/>
    <mergeCell ref="E20:H20"/>
    <mergeCell ref="E29:H29"/>
  </mergeCells>
  <hyperlinks>
    <hyperlink ref="F102" r:id="rId1"/>
    <hyperlink ref="F107" r:id="rId2"/>
    <hyperlink ref="F111" r:id="rId3"/>
    <hyperlink ref="F115" r:id="rId4"/>
    <hyperlink ref="F119" r:id="rId5"/>
    <hyperlink ref="F125" r:id="rId6"/>
    <hyperlink ref="F129" r:id="rId7"/>
    <hyperlink ref="F133" r:id="rId8"/>
    <hyperlink ref="F137" r:id="rId9"/>
    <hyperlink ref="F142" r:id="rId10"/>
    <hyperlink ref="F149" r:id="rId11"/>
    <hyperlink ref="F153" r:id="rId12"/>
    <hyperlink ref="F160" r:id="rId13"/>
    <hyperlink ref="F168" r:id="rId14"/>
    <hyperlink ref="F173" r:id="rId15"/>
    <hyperlink ref="F175" r:id="rId16"/>
    <hyperlink ref="F179" r:id="rId17"/>
    <hyperlink ref="F183" r:id="rId18"/>
    <hyperlink ref="F185" r:id="rId19"/>
    <hyperlink ref="F189" r:id="rId20"/>
    <hyperlink ref="F192" r:id="rId21"/>
    <hyperlink ref="F202" r:id="rId22"/>
    <hyperlink ref="F206" r:id="rId23"/>
    <hyperlink ref="F214" r:id="rId24"/>
    <hyperlink ref="F220" r:id="rId25"/>
    <hyperlink ref="F226" r:id="rId26"/>
    <hyperlink ref="F232" r:id="rId27"/>
    <hyperlink ref="F237" r:id="rId28"/>
    <hyperlink ref="F242" r:id="rId29"/>
    <hyperlink ref="F248" r:id="rId30"/>
    <hyperlink ref="F254" r:id="rId31"/>
    <hyperlink ref="F261" r:id="rId32"/>
    <hyperlink ref="F267" r:id="rId33"/>
    <hyperlink ref="F271" r:id="rId34"/>
    <hyperlink ref="F275" r:id="rId35"/>
    <hyperlink ref="F280" r:id="rId36"/>
    <hyperlink ref="F287" r:id="rId37"/>
    <hyperlink ref="F294" r:id="rId38"/>
    <hyperlink ref="F300" r:id="rId39"/>
    <hyperlink ref="F306" r:id="rId40"/>
    <hyperlink ref="F318" r:id="rId41"/>
    <hyperlink ref="F323" r:id="rId42"/>
    <hyperlink ref="F333" r:id="rId43"/>
    <hyperlink ref="F341" r:id="rId44"/>
    <hyperlink ref="F347" r:id="rId45"/>
    <hyperlink ref="F356" r:id="rId46"/>
    <hyperlink ref="F362" r:id="rId47"/>
    <hyperlink ref="F373" r:id="rId48"/>
    <hyperlink ref="F377" r:id="rId49"/>
    <hyperlink ref="F380" r:id="rId50"/>
    <hyperlink ref="F399" r:id="rId51"/>
    <hyperlink ref="F403" r:id="rId52"/>
    <hyperlink ref="F411" r:id="rId53"/>
    <hyperlink ref="F422" r:id="rId54"/>
    <hyperlink ref="F433" r:id="rId55"/>
    <hyperlink ref="F436" r:id="rId56"/>
    <hyperlink ref="F440" r:id="rId57"/>
    <hyperlink ref="F446" r:id="rId58"/>
    <hyperlink ref="F449" r:id="rId59"/>
    <hyperlink ref="F456" r:id="rId60"/>
    <hyperlink ref="F460" r:id="rId61"/>
    <hyperlink ref="F463" r:id="rId62"/>
    <hyperlink ref="F467" r:id="rId63"/>
    <hyperlink ref="F471" r:id="rId64"/>
    <hyperlink ref="F475" r:id="rId65"/>
    <hyperlink ref="F479" r:id="rId66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67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21"/>
  <sheetViews>
    <sheetView showGridLines="0" topLeftCell="A109" workbookViewId="0">
      <selection activeCell="F120" sqref="F120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81"/>
      <c r="M2" s="381"/>
      <c r="N2" s="381"/>
      <c r="O2" s="381"/>
      <c r="P2" s="381"/>
      <c r="Q2" s="381"/>
      <c r="R2" s="381"/>
      <c r="S2" s="381"/>
      <c r="T2" s="381"/>
      <c r="U2" s="381"/>
      <c r="V2" s="381"/>
      <c r="AT2" s="19" t="s">
        <v>90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82</v>
      </c>
    </row>
    <row r="4" spans="1:46" s="1" customFormat="1" ht="24.95" customHeight="1">
      <c r="B4" s="22"/>
      <c r="D4" s="112" t="s">
        <v>91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82" t="str">
        <f>'Rekapitulace stavby'!K6</f>
        <v>Gymnázium Matyáše Lercha Brno-rekonstrukce části horní zelené střechy</v>
      </c>
      <c r="F7" s="383"/>
      <c r="G7" s="383"/>
      <c r="H7" s="383"/>
      <c r="L7" s="22"/>
    </row>
    <row r="8" spans="1:46" s="1" customFormat="1" ht="12" customHeight="1">
      <c r="B8" s="22"/>
      <c r="D8" s="114" t="s">
        <v>92</v>
      </c>
      <c r="L8" s="22"/>
    </row>
    <row r="9" spans="1:46" s="2" customFormat="1" ht="16.5" customHeight="1">
      <c r="A9" s="36"/>
      <c r="B9" s="41"/>
      <c r="C9" s="36"/>
      <c r="D9" s="36"/>
      <c r="E9" s="382" t="s">
        <v>93</v>
      </c>
      <c r="F9" s="384"/>
      <c r="G9" s="384"/>
      <c r="H9" s="384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4" t="s">
        <v>94</v>
      </c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385" t="s">
        <v>705</v>
      </c>
      <c r="F11" s="384"/>
      <c r="G11" s="384"/>
      <c r="H11" s="384"/>
      <c r="I11" s="36"/>
      <c r="J11" s="36"/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4" t="s">
        <v>18</v>
      </c>
      <c r="E13" s="36"/>
      <c r="F13" s="105" t="s">
        <v>19</v>
      </c>
      <c r="G13" s="36"/>
      <c r="H13" s="36"/>
      <c r="I13" s="114" t="s">
        <v>20</v>
      </c>
      <c r="J13" s="105" t="s">
        <v>21</v>
      </c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22</v>
      </c>
      <c r="E14" s="36"/>
      <c r="F14" s="105" t="s">
        <v>23</v>
      </c>
      <c r="G14" s="36"/>
      <c r="H14" s="36"/>
      <c r="I14" s="114" t="s">
        <v>24</v>
      </c>
      <c r="J14" s="116" t="str">
        <f>'Rekapitulace stavby'!AN8</f>
        <v>22. 8. 2022</v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4" t="s">
        <v>26</v>
      </c>
      <c r="E16" s="36"/>
      <c r="F16" s="36"/>
      <c r="G16" s="36"/>
      <c r="H16" s="36"/>
      <c r="I16" s="114" t="s">
        <v>27</v>
      </c>
      <c r="J16" s="105" t="s">
        <v>21</v>
      </c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">
        <v>28</v>
      </c>
      <c r="F17" s="36"/>
      <c r="G17" s="36"/>
      <c r="H17" s="36"/>
      <c r="I17" s="114" t="s">
        <v>29</v>
      </c>
      <c r="J17" s="105" t="s">
        <v>21</v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4" t="s">
        <v>30</v>
      </c>
      <c r="E19" s="36"/>
      <c r="F19" s="36"/>
      <c r="G19" s="36"/>
      <c r="H19" s="36"/>
      <c r="I19" s="114" t="s">
        <v>27</v>
      </c>
      <c r="J19" s="32" t="str">
        <f>'Rekapitulace stavby'!AN13</f>
        <v>Vyplň údaj</v>
      </c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386" t="str">
        <f>'Rekapitulace stavby'!E14</f>
        <v>Vyplň údaj</v>
      </c>
      <c r="F20" s="387"/>
      <c r="G20" s="387"/>
      <c r="H20" s="387"/>
      <c r="I20" s="114" t="s">
        <v>29</v>
      </c>
      <c r="J20" s="32" t="str">
        <f>'Rekapitulace stavby'!AN14</f>
        <v>Vyplň údaj</v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4" t="s">
        <v>32</v>
      </c>
      <c r="E22" s="36"/>
      <c r="F22" s="36"/>
      <c r="G22" s="36"/>
      <c r="H22" s="36"/>
      <c r="I22" s="114" t="s">
        <v>27</v>
      </c>
      <c r="J22" s="105" t="s">
        <v>21</v>
      </c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">
        <v>33</v>
      </c>
      <c r="F23" s="36"/>
      <c r="G23" s="36"/>
      <c r="H23" s="36"/>
      <c r="I23" s="114" t="s">
        <v>29</v>
      </c>
      <c r="J23" s="105" t="s">
        <v>21</v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4" t="s">
        <v>35</v>
      </c>
      <c r="E25" s="36"/>
      <c r="F25" s="36"/>
      <c r="G25" s="36"/>
      <c r="H25" s="36"/>
      <c r="I25" s="114" t="s">
        <v>27</v>
      </c>
      <c r="J25" s="105" t="s">
        <v>21</v>
      </c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">
        <v>36</v>
      </c>
      <c r="F26" s="36"/>
      <c r="G26" s="36"/>
      <c r="H26" s="36"/>
      <c r="I26" s="114" t="s">
        <v>29</v>
      </c>
      <c r="J26" s="105" t="s">
        <v>21</v>
      </c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5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4" t="s">
        <v>37</v>
      </c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214.5" customHeight="1">
      <c r="A29" s="117"/>
      <c r="B29" s="118"/>
      <c r="C29" s="117"/>
      <c r="D29" s="117"/>
      <c r="E29" s="388" t="s">
        <v>96</v>
      </c>
      <c r="F29" s="388"/>
      <c r="G29" s="388"/>
      <c r="H29" s="388"/>
      <c r="I29" s="117"/>
      <c r="J29" s="117"/>
      <c r="K29" s="117"/>
      <c r="L29" s="119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1" t="s">
        <v>39</v>
      </c>
      <c r="E32" s="36"/>
      <c r="F32" s="36"/>
      <c r="G32" s="36"/>
      <c r="H32" s="36"/>
      <c r="I32" s="36"/>
      <c r="J32" s="122">
        <f>ROUND(J91, 2)</f>
        <v>0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0"/>
      <c r="E33" s="120"/>
      <c r="F33" s="120"/>
      <c r="G33" s="120"/>
      <c r="H33" s="120"/>
      <c r="I33" s="120"/>
      <c r="J33" s="120"/>
      <c r="K33" s="120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3" t="s">
        <v>41</v>
      </c>
      <c r="G34" s="36"/>
      <c r="H34" s="36"/>
      <c r="I34" s="123" t="s">
        <v>40</v>
      </c>
      <c r="J34" s="123" t="s">
        <v>42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4" t="s">
        <v>43</v>
      </c>
      <c r="E35" s="114" t="s">
        <v>44</v>
      </c>
      <c r="F35" s="125">
        <f>ROUND((SUM(BE91:BE120)),  2)</f>
        <v>0</v>
      </c>
      <c r="G35" s="36"/>
      <c r="H35" s="36"/>
      <c r="I35" s="126">
        <v>0.21</v>
      </c>
      <c r="J35" s="125">
        <f>ROUND(((SUM(BE91:BE120))*I35),  2)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4" t="s">
        <v>45</v>
      </c>
      <c r="F36" s="125">
        <f>ROUND((SUM(BF91:BF120)),  2)</f>
        <v>0</v>
      </c>
      <c r="G36" s="36"/>
      <c r="H36" s="36"/>
      <c r="I36" s="126">
        <v>0.15</v>
      </c>
      <c r="J36" s="125">
        <f>ROUND(((SUM(BF91:BF120))*I36),  2)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46</v>
      </c>
      <c r="F37" s="125">
        <f>ROUND((SUM(BG91:BG120)),  2)</f>
        <v>0</v>
      </c>
      <c r="G37" s="36"/>
      <c r="H37" s="36"/>
      <c r="I37" s="126">
        <v>0.21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4" t="s">
        <v>47</v>
      </c>
      <c r="F38" s="125">
        <f>ROUND((SUM(BH91:BH120)),  2)</f>
        <v>0</v>
      </c>
      <c r="G38" s="36"/>
      <c r="H38" s="36"/>
      <c r="I38" s="126">
        <v>0.15</v>
      </c>
      <c r="J38" s="125">
        <f>0</f>
        <v>0</v>
      </c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4" t="s">
        <v>48</v>
      </c>
      <c r="F39" s="125">
        <f>ROUND((SUM(BI91:BI120)),  2)</f>
        <v>0</v>
      </c>
      <c r="G39" s="36"/>
      <c r="H39" s="36"/>
      <c r="I39" s="126">
        <v>0</v>
      </c>
      <c r="J39" s="125">
        <f>0</f>
        <v>0</v>
      </c>
      <c r="K39" s="36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7"/>
      <c r="D41" s="128" t="s">
        <v>49</v>
      </c>
      <c r="E41" s="129"/>
      <c r="F41" s="129"/>
      <c r="G41" s="130" t="s">
        <v>50</v>
      </c>
      <c r="H41" s="131" t="s">
        <v>51</v>
      </c>
      <c r="I41" s="129"/>
      <c r="J41" s="132">
        <f>SUM(J32:J39)</f>
        <v>0</v>
      </c>
      <c r="K41" s="133"/>
      <c r="L41" s="115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4"/>
      <c r="C42" s="135"/>
      <c r="D42" s="135"/>
      <c r="E42" s="135"/>
      <c r="F42" s="135"/>
      <c r="G42" s="135"/>
      <c r="H42" s="135"/>
      <c r="I42" s="135"/>
      <c r="J42" s="135"/>
      <c r="K42" s="135"/>
      <c r="L42" s="115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6"/>
      <c r="C46" s="137"/>
      <c r="D46" s="137"/>
      <c r="E46" s="137"/>
      <c r="F46" s="137"/>
      <c r="G46" s="137"/>
      <c r="H46" s="137"/>
      <c r="I46" s="137"/>
      <c r="J46" s="137"/>
      <c r="K46" s="137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97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89" t="str">
        <f>E7</f>
        <v>Gymnázium Matyáše Lercha Brno-rekonstrukce části horní zelené střechy</v>
      </c>
      <c r="F50" s="390"/>
      <c r="G50" s="390"/>
      <c r="H50" s="390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92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389" t="s">
        <v>93</v>
      </c>
      <c r="F52" s="391"/>
      <c r="G52" s="391"/>
      <c r="H52" s="391"/>
      <c r="I52" s="38"/>
      <c r="J52" s="38"/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94</v>
      </c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57" t="str">
        <f>E11</f>
        <v>2022/HEX/03-01-VON - Vedlejší a ostatní náklady</v>
      </c>
      <c r="F54" s="391"/>
      <c r="G54" s="391"/>
      <c r="H54" s="391"/>
      <c r="I54" s="38"/>
      <c r="J54" s="38"/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22</v>
      </c>
      <c r="D56" s="38"/>
      <c r="E56" s="38"/>
      <c r="F56" s="29" t="str">
        <f>F14</f>
        <v xml:space="preserve"> </v>
      </c>
      <c r="G56" s="38"/>
      <c r="H56" s="38"/>
      <c r="I56" s="31" t="s">
        <v>24</v>
      </c>
      <c r="J56" s="61" t="str">
        <f>IF(J14="","",J14)</f>
        <v>22. 8. 2022</v>
      </c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40.15" customHeight="1">
      <c r="A58" s="36"/>
      <c r="B58" s="37"/>
      <c r="C58" s="31" t="s">
        <v>26</v>
      </c>
      <c r="D58" s="38"/>
      <c r="E58" s="38"/>
      <c r="F58" s="29" t="str">
        <f>E17</f>
        <v>GML Brno</v>
      </c>
      <c r="G58" s="38"/>
      <c r="H58" s="38"/>
      <c r="I58" s="31" t="s">
        <v>32</v>
      </c>
      <c r="J58" s="34" t="str">
        <f>E23</f>
        <v>HEXAPLAN INTERNATIONAL spol. s r.o.</v>
      </c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30</v>
      </c>
      <c r="D59" s="38"/>
      <c r="E59" s="38"/>
      <c r="F59" s="29" t="str">
        <f>IF(E20="","",E20)</f>
        <v>Vyplň údaj</v>
      </c>
      <c r="G59" s="38"/>
      <c r="H59" s="38"/>
      <c r="I59" s="31" t="s">
        <v>35</v>
      </c>
      <c r="J59" s="34" t="str">
        <f>E26</f>
        <v>Ing.A.Hejmalová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8" t="s">
        <v>98</v>
      </c>
      <c r="D61" s="139"/>
      <c r="E61" s="139"/>
      <c r="F61" s="139"/>
      <c r="G61" s="139"/>
      <c r="H61" s="139"/>
      <c r="I61" s="139"/>
      <c r="J61" s="140" t="s">
        <v>99</v>
      </c>
      <c r="K61" s="139"/>
      <c r="L61" s="11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1" t="s">
        <v>71</v>
      </c>
      <c r="D63" s="38"/>
      <c r="E63" s="38"/>
      <c r="F63" s="38"/>
      <c r="G63" s="38"/>
      <c r="H63" s="38"/>
      <c r="I63" s="38"/>
      <c r="J63" s="79">
        <f>J91</f>
        <v>0</v>
      </c>
      <c r="K63" s="38"/>
      <c r="L63" s="11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100</v>
      </c>
    </row>
    <row r="64" spans="1:47" s="9" customFormat="1" ht="24.95" customHeight="1">
      <c r="B64" s="142"/>
      <c r="C64" s="143"/>
      <c r="D64" s="144" t="s">
        <v>706</v>
      </c>
      <c r="E64" s="145"/>
      <c r="F64" s="145"/>
      <c r="G64" s="145"/>
      <c r="H64" s="145"/>
      <c r="I64" s="145"/>
      <c r="J64" s="146">
        <f>J92</f>
        <v>0</v>
      </c>
      <c r="K64" s="143"/>
      <c r="L64" s="147"/>
    </row>
    <row r="65" spans="1:31" s="10" customFormat="1" ht="19.899999999999999" customHeight="1">
      <c r="B65" s="148"/>
      <c r="C65" s="99"/>
      <c r="D65" s="149" t="s">
        <v>707</v>
      </c>
      <c r="E65" s="150"/>
      <c r="F65" s="150"/>
      <c r="G65" s="150"/>
      <c r="H65" s="150"/>
      <c r="I65" s="150"/>
      <c r="J65" s="151">
        <f>J93</f>
        <v>0</v>
      </c>
      <c r="K65" s="99"/>
      <c r="L65" s="152"/>
    </row>
    <row r="66" spans="1:31" s="10" customFormat="1" ht="19.899999999999999" customHeight="1">
      <c r="B66" s="148"/>
      <c r="C66" s="99"/>
      <c r="D66" s="149" t="s">
        <v>708</v>
      </c>
      <c r="E66" s="150"/>
      <c r="F66" s="150"/>
      <c r="G66" s="150"/>
      <c r="H66" s="150"/>
      <c r="I66" s="150"/>
      <c r="J66" s="151">
        <f>J101</f>
        <v>0</v>
      </c>
      <c r="K66" s="99"/>
      <c r="L66" s="152"/>
    </row>
    <row r="67" spans="1:31" s="10" customFormat="1" ht="19.899999999999999" customHeight="1">
      <c r="B67" s="148"/>
      <c r="C67" s="99"/>
      <c r="D67" s="149" t="s">
        <v>709</v>
      </c>
      <c r="E67" s="150"/>
      <c r="F67" s="150"/>
      <c r="G67" s="150"/>
      <c r="H67" s="150"/>
      <c r="I67" s="150"/>
      <c r="J67" s="151">
        <f>J105</f>
        <v>0</v>
      </c>
      <c r="K67" s="99"/>
      <c r="L67" s="152"/>
    </row>
    <row r="68" spans="1:31" s="10" customFormat="1" ht="19.899999999999999" customHeight="1">
      <c r="B68" s="148"/>
      <c r="C68" s="99"/>
      <c r="D68" s="149" t="s">
        <v>710</v>
      </c>
      <c r="E68" s="150"/>
      <c r="F68" s="150"/>
      <c r="G68" s="150"/>
      <c r="H68" s="150"/>
      <c r="I68" s="150"/>
      <c r="J68" s="151">
        <f>J111</f>
        <v>0</v>
      </c>
      <c r="K68" s="99"/>
      <c r="L68" s="152"/>
    </row>
    <row r="69" spans="1:31" s="10" customFormat="1" ht="19.899999999999999" customHeight="1">
      <c r="B69" s="148"/>
      <c r="C69" s="99"/>
      <c r="D69" s="149" t="s">
        <v>711</v>
      </c>
      <c r="E69" s="150"/>
      <c r="F69" s="150"/>
      <c r="G69" s="150"/>
      <c r="H69" s="150"/>
      <c r="I69" s="150"/>
      <c r="J69" s="151">
        <f>J115</f>
        <v>0</v>
      </c>
      <c r="K69" s="99"/>
      <c r="L69" s="152"/>
    </row>
    <row r="70" spans="1:31" s="2" customFormat="1" ht="21.75" customHeight="1">
      <c r="A70" s="36"/>
      <c r="B70" s="37"/>
      <c r="C70" s="38"/>
      <c r="D70" s="38"/>
      <c r="E70" s="38"/>
      <c r="F70" s="38"/>
      <c r="G70" s="38"/>
      <c r="H70" s="38"/>
      <c r="I70" s="38"/>
      <c r="J70" s="38"/>
      <c r="K70" s="38"/>
      <c r="L70" s="115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31" s="2" customFormat="1" ht="6.95" customHeight="1">
      <c r="A71" s="36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115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5" spans="1:31" s="2" customFormat="1" ht="6.95" customHeight="1">
      <c r="A75" s="36"/>
      <c r="B75" s="51"/>
      <c r="C75" s="52"/>
      <c r="D75" s="52"/>
      <c r="E75" s="52"/>
      <c r="F75" s="52"/>
      <c r="G75" s="52"/>
      <c r="H75" s="52"/>
      <c r="I75" s="52"/>
      <c r="J75" s="52"/>
      <c r="K75" s="52"/>
      <c r="L75" s="115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24.95" customHeight="1">
      <c r="A76" s="36"/>
      <c r="B76" s="37"/>
      <c r="C76" s="25" t="s">
        <v>114</v>
      </c>
      <c r="D76" s="38"/>
      <c r="E76" s="38"/>
      <c r="F76" s="38"/>
      <c r="G76" s="38"/>
      <c r="H76" s="38"/>
      <c r="I76" s="38"/>
      <c r="J76" s="38"/>
      <c r="K76" s="38"/>
      <c r="L76" s="115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6.95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1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2" customHeight="1">
      <c r="A78" s="36"/>
      <c r="B78" s="37"/>
      <c r="C78" s="31" t="s">
        <v>16</v>
      </c>
      <c r="D78" s="38"/>
      <c r="E78" s="38"/>
      <c r="F78" s="38"/>
      <c r="G78" s="38"/>
      <c r="H78" s="38"/>
      <c r="I78" s="38"/>
      <c r="J78" s="38"/>
      <c r="K78" s="38"/>
      <c r="L78" s="11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6.5" customHeight="1">
      <c r="A79" s="36"/>
      <c r="B79" s="37"/>
      <c r="C79" s="38"/>
      <c r="D79" s="38"/>
      <c r="E79" s="389" t="str">
        <f>E7</f>
        <v>Gymnázium Matyáše Lercha Brno-rekonstrukce části horní zelené střechy</v>
      </c>
      <c r="F79" s="390"/>
      <c r="G79" s="390"/>
      <c r="H79" s="390"/>
      <c r="I79" s="38"/>
      <c r="J79" s="38"/>
      <c r="K79" s="38"/>
      <c r="L79" s="11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1" customFormat="1" ht="12" customHeight="1">
      <c r="B80" s="23"/>
      <c r="C80" s="31" t="s">
        <v>92</v>
      </c>
      <c r="D80" s="24"/>
      <c r="E80" s="24"/>
      <c r="F80" s="24"/>
      <c r="G80" s="24"/>
      <c r="H80" s="24"/>
      <c r="I80" s="24"/>
      <c r="J80" s="24"/>
      <c r="K80" s="24"/>
      <c r="L80" s="22"/>
    </row>
    <row r="81" spans="1:65" s="2" customFormat="1" ht="16.5" customHeight="1">
      <c r="A81" s="36"/>
      <c r="B81" s="37"/>
      <c r="C81" s="38"/>
      <c r="D81" s="38"/>
      <c r="E81" s="389" t="s">
        <v>93</v>
      </c>
      <c r="F81" s="391"/>
      <c r="G81" s="391"/>
      <c r="H81" s="391"/>
      <c r="I81" s="38"/>
      <c r="J81" s="38"/>
      <c r="K81" s="38"/>
      <c r="L81" s="115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2" customHeight="1">
      <c r="A82" s="36"/>
      <c r="B82" s="37"/>
      <c r="C82" s="31" t="s">
        <v>94</v>
      </c>
      <c r="D82" s="38"/>
      <c r="E82" s="38"/>
      <c r="F82" s="38"/>
      <c r="G82" s="38"/>
      <c r="H82" s="38"/>
      <c r="I82" s="38"/>
      <c r="J82" s="38"/>
      <c r="K82" s="38"/>
      <c r="L82" s="115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6.5" customHeight="1">
      <c r="A83" s="36"/>
      <c r="B83" s="37"/>
      <c r="C83" s="38"/>
      <c r="D83" s="38"/>
      <c r="E83" s="357" t="str">
        <f>E11</f>
        <v>2022/HEX/03-01-VON - Vedlejší a ostatní náklady</v>
      </c>
      <c r="F83" s="391"/>
      <c r="G83" s="391"/>
      <c r="H83" s="391"/>
      <c r="I83" s="38"/>
      <c r="J83" s="38"/>
      <c r="K83" s="38"/>
      <c r="L83" s="115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6.95" customHeight="1">
      <c r="A84" s="36"/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115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12" customHeight="1">
      <c r="A85" s="36"/>
      <c r="B85" s="37"/>
      <c r="C85" s="31" t="s">
        <v>22</v>
      </c>
      <c r="D85" s="38"/>
      <c r="E85" s="38"/>
      <c r="F85" s="29" t="str">
        <f>F14</f>
        <v xml:space="preserve"> </v>
      </c>
      <c r="G85" s="38"/>
      <c r="H85" s="38"/>
      <c r="I85" s="31" t="s">
        <v>24</v>
      </c>
      <c r="J85" s="61" t="str">
        <f>IF(J14="","",J14)</f>
        <v>22. 8. 2022</v>
      </c>
      <c r="K85" s="38"/>
      <c r="L85" s="115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6.95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115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2" customFormat="1" ht="40.15" customHeight="1">
      <c r="A87" s="36"/>
      <c r="B87" s="37"/>
      <c r="C87" s="31" t="s">
        <v>26</v>
      </c>
      <c r="D87" s="38"/>
      <c r="E87" s="38"/>
      <c r="F87" s="29" t="str">
        <f>E17</f>
        <v>GML Brno</v>
      </c>
      <c r="G87" s="38"/>
      <c r="H87" s="38"/>
      <c r="I87" s="31" t="s">
        <v>32</v>
      </c>
      <c r="J87" s="34" t="str">
        <f>E23</f>
        <v>HEXAPLAN INTERNATIONAL spol. s r.o.</v>
      </c>
      <c r="K87" s="38"/>
      <c r="L87" s="115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5" s="2" customFormat="1" ht="15.2" customHeight="1">
      <c r="A88" s="36"/>
      <c r="B88" s="37"/>
      <c r="C88" s="31" t="s">
        <v>30</v>
      </c>
      <c r="D88" s="38"/>
      <c r="E88" s="38"/>
      <c r="F88" s="29" t="str">
        <f>IF(E20="","",E20)</f>
        <v>Vyplň údaj</v>
      </c>
      <c r="G88" s="38"/>
      <c r="H88" s="38"/>
      <c r="I88" s="31" t="s">
        <v>35</v>
      </c>
      <c r="J88" s="34" t="str">
        <f>E26</f>
        <v>Ing.A.Hejmalová</v>
      </c>
      <c r="K88" s="38"/>
      <c r="L88" s="115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65" s="2" customFormat="1" ht="10.35" customHeight="1">
      <c r="A89" s="36"/>
      <c r="B89" s="37"/>
      <c r="C89" s="38"/>
      <c r="D89" s="38"/>
      <c r="E89" s="38"/>
      <c r="F89" s="38"/>
      <c r="G89" s="38"/>
      <c r="H89" s="38"/>
      <c r="I89" s="38"/>
      <c r="J89" s="38"/>
      <c r="K89" s="38"/>
      <c r="L89" s="115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65" s="11" customFormat="1" ht="29.25" customHeight="1">
      <c r="A90" s="153"/>
      <c r="B90" s="154"/>
      <c r="C90" s="155" t="s">
        <v>115</v>
      </c>
      <c r="D90" s="156" t="s">
        <v>58</v>
      </c>
      <c r="E90" s="156" t="s">
        <v>54</v>
      </c>
      <c r="F90" s="156" t="s">
        <v>55</v>
      </c>
      <c r="G90" s="156" t="s">
        <v>116</v>
      </c>
      <c r="H90" s="156" t="s">
        <v>117</v>
      </c>
      <c r="I90" s="156" t="s">
        <v>118</v>
      </c>
      <c r="J90" s="156" t="s">
        <v>99</v>
      </c>
      <c r="K90" s="157" t="s">
        <v>119</v>
      </c>
      <c r="L90" s="158"/>
      <c r="M90" s="70" t="s">
        <v>21</v>
      </c>
      <c r="N90" s="71" t="s">
        <v>43</v>
      </c>
      <c r="O90" s="71" t="s">
        <v>120</v>
      </c>
      <c r="P90" s="71" t="s">
        <v>121</v>
      </c>
      <c r="Q90" s="71" t="s">
        <v>122</v>
      </c>
      <c r="R90" s="71" t="s">
        <v>123</v>
      </c>
      <c r="S90" s="71" t="s">
        <v>124</v>
      </c>
      <c r="T90" s="72" t="s">
        <v>125</v>
      </c>
      <c r="U90" s="153"/>
      <c r="V90" s="153"/>
      <c r="W90" s="153"/>
      <c r="X90" s="153"/>
      <c r="Y90" s="153"/>
      <c r="Z90" s="153"/>
      <c r="AA90" s="153"/>
      <c r="AB90" s="153"/>
      <c r="AC90" s="153"/>
      <c r="AD90" s="153"/>
      <c r="AE90" s="153"/>
    </row>
    <row r="91" spans="1:65" s="2" customFormat="1" ht="22.9" customHeight="1">
      <c r="A91" s="36"/>
      <c r="B91" s="37"/>
      <c r="C91" s="77" t="s">
        <v>126</v>
      </c>
      <c r="D91" s="38"/>
      <c r="E91" s="38"/>
      <c r="F91" s="38"/>
      <c r="G91" s="38"/>
      <c r="H91" s="38"/>
      <c r="I91" s="38"/>
      <c r="J91" s="159">
        <f>BK91</f>
        <v>0</v>
      </c>
      <c r="K91" s="38"/>
      <c r="L91" s="41"/>
      <c r="M91" s="73"/>
      <c r="N91" s="160"/>
      <c r="O91" s="74"/>
      <c r="P91" s="161">
        <f>P92</f>
        <v>0</v>
      </c>
      <c r="Q91" s="74"/>
      <c r="R91" s="161">
        <f>R92</f>
        <v>0</v>
      </c>
      <c r="S91" s="74"/>
      <c r="T91" s="162">
        <f>T92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9" t="s">
        <v>72</v>
      </c>
      <c r="AU91" s="19" t="s">
        <v>100</v>
      </c>
      <c r="BK91" s="163">
        <f>BK92</f>
        <v>0</v>
      </c>
    </row>
    <row r="92" spans="1:65" s="12" customFormat="1" ht="25.9" customHeight="1">
      <c r="B92" s="164"/>
      <c r="C92" s="165"/>
      <c r="D92" s="166" t="s">
        <v>72</v>
      </c>
      <c r="E92" s="167" t="s">
        <v>712</v>
      </c>
      <c r="F92" s="167" t="s">
        <v>713</v>
      </c>
      <c r="G92" s="165"/>
      <c r="H92" s="165"/>
      <c r="I92" s="168"/>
      <c r="J92" s="169">
        <f>BK92</f>
        <v>0</v>
      </c>
      <c r="K92" s="165"/>
      <c r="L92" s="170"/>
      <c r="M92" s="171"/>
      <c r="N92" s="172"/>
      <c r="O92" s="172"/>
      <c r="P92" s="173">
        <f>P93+P101+P105+P111+P115</f>
        <v>0</v>
      </c>
      <c r="Q92" s="172"/>
      <c r="R92" s="173">
        <f>R93+R101+R105+R111+R115</f>
        <v>0</v>
      </c>
      <c r="S92" s="172"/>
      <c r="T92" s="174">
        <f>T93+T101+T105+T111+T115</f>
        <v>0</v>
      </c>
      <c r="AR92" s="175" t="s">
        <v>161</v>
      </c>
      <c r="AT92" s="176" t="s">
        <v>72</v>
      </c>
      <c r="AU92" s="176" t="s">
        <v>73</v>
      </c>
      <c r="AY92" s="175" t="s">
        <v>129</v>
      </c>
      <c r="BK92" s="177">
        <f>BK93+BK101+BK105+BK111+BK115</f>
        <v>0</v>
      </c>
    </row>
    <row r="93" spans="1:65" s="12" customFormat="1" ht="22.9" customHeight="1">
      <c r="B93" s="164"/>
      <c r="C93" s="165"/>
      <c r="D93" s="166" t="s">
        <v>72</v>
      </c>
      <c r="E93" s="178" t="s">
        <v>714</v>
      </c>
      <c r="F93" s="178" t="s">
        <v>715</v>
      </c>
      <c r="G93" s="165"/>
      <c r="H93" s="165"/>
      <c r="I93" s="168"/>
      <c r="J93" s="179">
        <f>BK93</f>
        <v>0</v>
      </c>
      <c r="K93" s="165"/>
      <c r="L93" s="170"/>
      <c r="M93" s="171"/>
      <c r="N93" s="172"/>
      <c r="O93" s="172"/>
      <c r="P93" s="173">
        <f>SUM(P94:P100)</f>
        <v>0</v>
      </c>
      <c r="Q93" s="172"/>
      <c r="R93" s="173">
        <f>SUM(R94:R100)</f>
        <v>0</v>
      </c>
      <c r="S93" s="172"/>
      <c r="T93" s="174">
        <f>SUM(T94:T100)</f>
        <v>0</v>
      </c>
      <c r="AR93" s="175" t="s">
        <v>161</v>
      </c>
      <c r="AT93" s="176" t="s">
        <v>72</v>
      </c>
      <c r="AU93" s="176" t="s">
        <v>80</v>
      </c>
      <c r="AY93" s="175" t="s">
        <v>129</v>
      </c>
      <c r="BK93" s="177">
        <f>SUM(BK94:BK100)</f>
        <v>0</v>
      </c>
    </row>
    <row r="94" spans="1:65" s="2" customFormat="1" ht="16.5" customHeight="1">
      <c r="A94" s="36"/>
      <c r="B94" s="37"/>
      <c r="C94" s="180" t="s">
        <v>80</v>
      </c>
      <c r="D94" s="180" t="s">
        <v>132</v>
      </c>
      <c r="E94" s="181" t="s">
        <v>716</v>
      </c>
      <c r="F94" s="182" t="s">
        <v>717</v>
      </c>
      <c r="G94" s="183" t="s">
        <v>718</v>
      </c>
      <c r="H94" s="184">
        <v>1</v>
      </c>
      <c r="I94" s="185"/>
      <c r="J94" s="186">
        <f>ROUND(I94*H94,2)</f>
        <v>0</v>
      </c>
      <c r="K94" s="182" t="s">
        <v>136</v>
      </c>
      <c r="L94" s="41"/>
      <c r="M94" s="187" t="s">
        <v>21</v>
      </c>
      <c r="N94" s="188" t="s">
        <v>44</v>
      </c>
      <c r="O94" s="66"/>
      <c r="P94" s="189">
        <f>O94*H94</f>
        <v>0</v>
      </c>
      <c r="Q94" s="189">
        <v>0</v>
      </c>
      <c r="R94" s="189">
        <f>Q94*H94</f>
        <v>0</v>
      </c>
      <c r="S94" s="189">
        <v>0</v>
      </c>
      <c r="T94" s="190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91" t="s">
        <v>719</v>
      </c>
      <c r="AT94" s="191" t="s">
        <v>132</v>
      </c>
      <c r="AU94" s="191" t="s">
        <v>82</v>
      </c>
      <c r="AY94" s="19" t="s">
        <v>129</v>
      </c>
      <c r="BE94" s="192">
        <f>IF(N94="základní",J94,0)</f>
        <v>0</v>
      </c>
      <c r="BF94" s="192">
        <f>IF(N94="snížená",J94,0)</f>
        <v>0</v>
      </c>
      <c r="BG94" s="192">
        <f>IF(N94="zákl. přenesená",J94,0)</f>
        <v>0</v>
      </c>
      <c r="BH94" s="192">
        <f>IF(N94="sníž. přenesená",J94,0)</f>
        <v>0</v>
      </c>
      <c r="BI94" s="192">
        <f>IF(N94="nulová",J94,0)</f>
        <v>0</v>
      </c>
      <c r="BJ94" s="19" t="s">
        <v>80</v>
      </c>
      <c r="BK94" s="192">
        <f>ROUND(I94*H94,2)</f>
        <v>0</v>
      </c>
      <c r="BL94" s="19" t="s">
        <v>719</v>
      </c>
      <c r="BM94" s="191" t="s">
        <v>720</v>
      </c>
    </row>
    <row r="95" spans="1:65" s="2" customFormat="1" ht="11.25">
      <c r="A95" s="36"/>
      <c r="B95" s="37"/>
      <c r="C95" s="38"/>
      <c r="D95" s="193" t="s">
        <v>139</v>
      </c>
      <c r="E95" s="38"/>
      <c r="F95" s="194" t="s">
        <v>721</v>
      </c>
      <c r="G95" s="38"/>
      <c r="H95" s="38"/>
      <c r="I95" s="195"/>
      <c r="J95" s="38"/>
      <c r="K95" s="38"/>
      <c r="L95" s="41"/>
      <c r="M95" s="196"/>
      <c r="N95" s="197"/>
      <c r="O95" s="66"/>
      <c r="P95" s="66"/>
      <c r="Q95" s="66"/>
      <c r="R95" s="66"/>
      <c r="S95" s="66"/>
      <c r="T95" s="67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9" t="s">
        <v>139</v>
      </c>
      <c r="AU95" s="19" t="s">
        <v>82</v>
      </c>
    </row>
    <row r="96" spans="1:65" s="2" customFormat="1" ht="16.5" customHeight="1">
      <c r="A96" s="36"/>
      <c r="B96" s="37"/>
      <c r="C96" s="180" t="s">
        <v>82</v>
      </c>
      <c r="D96" s="180" t="s">
        <v>132</v>
      </c>
      <c r="E96" s="181" t="s">
        <v>722</v>
      </c>
      <c r="F96" s="182" t="s">
        <v>723</v>
      </c>
      <c r="G96" s="183" t="s">
        <v>718</v>
      </c>
      <c r="H96" s="184">
        <v>1</v>
      </c>
      <c r="I96" s="185"/>
      <c r="J96" s="186">
        <f>ROUND(I96*H96,2)</f>
        <v>0</v>
      </c>
      <c r="K96" s="182" t="s">
        <v>206</v>
      </c>
      <c r="L96" s="41"/>
      <c r="M96" s="187" t="s">
        <v>21</v>
      </c>
      <c r="N96" s="188" t="s">
        <v>44</v>
      </c>
      <c r="O96" s="66"/>
      <c r="P96" s="189">
        <f>O96*H96</f>
        <v>0</v>
      </c>
      <c r="Q96" s="189">
        <v>0</v>
      </c>
      <c r="R96" s="189">
        <f>Q96*H96</f>
        <v>0</v>
      </c>
      <c r="S96" s="189">
        <v>0</v>
      </c>
      <c r="T96" s="190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191" t="s">
        <v>719</v>
      </c>
      <c r="AT96" s="191" t="s">
        <v>132</v>
      </c>
      <c r="AU96" s="191" t="s">
        <v>82</v>
      </c>
      <c r="AY96" s="19" t="s">
        <v>129</v>
      </c>
      <c r="BE96" s="192">
        <f>IF(N96="základní",J96,0)</f>
        <v>0</v>
      </c>
      <c r="BF96" s="192">
        <f>IF(N96="snížená",J96,0)</f>
        <v>0</v>
      </c>
      <c r="BG96" s="192">
        <f>IF(N96="zákl. přenesená",J96,0)</f>
        <v>0</v>
      </c>
      <c r="BH96" s="192">
        <f>IF(N96="sníž. přenesená",J96,0)</f>
        <v>0</v>
      </c>
      <c r="BI96" s="192">
        <f>IF(N96="nulová",J96,0)</f>
        <v>0</v>
      </c>
      <c r="BJ96" s="19" t="s">
        <v>80</v>
      </c>
      <c r="BK96" s="192">
        <f>ROUND(I96*H96,2)</f>
        <v>0</v>
      </c>
      <c r="BL96" s="19" t="s">
        <v>719</v>
      </c>
      <c r="BM96" s="191" t="s">
        <v>724</v>
      </c>
    </row>
    <row r="97" spans="1:65" s="2" customFormat="1" ht="19.5">
      <c r="A97" s="36"/>
      <c r="B97" s="37"/>
      <c r="C97" s="38"/>
      <c r="D97" s="200" t="s">
        <v>167</v>
      </c>
      <c r="E97" s="38"/>
      <c r="F97" s="221" t="s">
        <v>725</v>
      </c>
      <c r="G97" s="38"/>
      <c r="H97" s="38"/>
      <c r="I97" s="195"/>
      <c r="J97" s="38"/>
      <c r="K97" s="38"/>
      <c r="L97" s="41"/>
      <c r="M97" s="196"/>
      <c r="N97" s="197"/>
      <c r="O97" s="66"/>
      <c r="P97" s="66"/>
      <c r="Q97" s="66"/>
      <c r="R97" s="66"/>
      <c r="S97" s="66"/>
      <c r="T97" s="67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9" t="s">
        <v>167</v>
      </c>
      <c r="AU97" s="19" t="s">
        <v>82</v>
      </c>
    </row>
    <row r="98" spans="1:65" s="2" customFormat="1" ht="16.5" customHeight="1">
      <c r="A98" s="36"/>
      <c r="B98" s="37"/>
      <c r="C98" s="180" t="s">
        <v>130</v>
      </c>
      <c r="D98" s="180" t="s">
        <v>132</v>
      </c>
      <c r="E98" s="181" t="s">
        <v>726</v>
      </c>
      <c r="F98" s="182" t="s">
        <v>727</v>
      </c>
      <c r="G98" s="183" t="s">
        <v>718</v>
      </c>
      <c r="H98" s="184">
        <v>1</v>
      </c>
      <c r="I98" s="185"/>
      <c r="J98" s="186">
        <f>ROUND(I98*H98,2)</f>
        <v>0</v>
      </c>
      <c r="K98" s="182" t="s">
        <v>136</v>
      </c>
      <c r="L98" s="41"/>
      <c r="M98" s="187" t="s">
        <v>21</v>
      </c>
      <c r="N98" s="188" t="s">
        <v>44</v>
      </c>
      <c r="O98" s="66"/>
      <c r="P98" s="189">
        <f>O98*H98</f>
        <v>0</v>
      </c>
      <c r="Q98" s="189">
        <v>0</v>
      </c>
      <c r="R98" s="189">
        <f>Q98*H98</f>
        <v>0</v>
      </c>
      <c r="S98" s="189">
        <v>0</v>
      </c>
      <c r="T98" s="190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191" t="s">
        <v>719</v>
      </c>
      <c r="AT98" s="191" t="s">
        <v>132</v>
      </c>
      <c r="AU98" s="191" t="s">
        <v>82</v>
      </c>
      <c r="AY98" s="19" t="s">
        <v>129</v>
      </c>
      <c r="BE98" s="192">
        <f>IF(N98="základní",J98,0)</f>
        <v>0</v>
      </c>
      <c r="BF98" s="192">
        <f>IF(N98="snížená",J98,0)</f>
        <v>0</v>
      </c>
      <c r="BG98" s="192">
        <f>IF(N98="zákl. přenesená",J98,0)</f>
        <v>0</v>
      </c>
      <c r="BH98" s="192">
        <f>IF(N98="sníž. přenesená",J98,0)</f>
        <v>0</v>
      </c>
      <c r="BI98" s="192">
        <f>IF(N98="nulová",J98,0)</f>
        <v>0</v>
      </c>
      <c r="BJ98" s="19" t="s">
        <v>80</v>
      </c>
      <c r="BK98" s="192">
        <f>ROUND(I98*H98,2)</f>
        <v>0</v>
      </c>
      <c r="BL98" s="19" t="s">
        <v>719</v>
      </c>
      <c r="BM98" s="191" t="s">
        <v>728</v>
      </c>
    </row>
    <row r="99" spans="1:65" s="2" customFormat="1" ht="11.25">
      <c r="A99" s="36"/>
      <c r="B99" s="37"/>
      <c r="C99" s="38"/>
      <c r="D99" s="193" t="s">
        <v>139</v>
      </c>
      <c r="E99" s="38"/>
      <c r="F99" s="194" t="s">
        <v>729</v>
      </c>
      <c r="G99" s="38"/>
      <c r="H99" s="38"/>
      <c r="I99" s="195"/>
      <c r="J99" s="38"/>
      <c r="K99" s="38"/>
      <c r="L99" s="41"/>
      <c r="M99" s="196"/>
      <c r="N99" s="197"/>
      <c r="O99" s="66"/>
      <c r="P99" s="66"/>
      <c r="Q99" s="66"/>
      <c r="R99" s="66"/>
      <c r="S99" s="66"/>
      <c r="T99" s="67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9" t="s">
        <v>139</v>
      </c>
      <c r="AU99" s="19" t="s">
        <v>82</v>
      </c>
    </row>
    <row r="100" spans="1:65" s="2" customFormat="1" ht="168.75" customHeight="1">
      <c r="A100" s="36"/>
      <c r="B100" s="37"/>
      <c r="C100" s="38"/>
      <c r="D100" s="200" t="s">
        <v>167</v>
      </c>
      <c r="E100" s="38"/>
      <c r="F100" s="221" t="s">
        <v>730</v>
      </c>
      <c r="G100" s="38"/>
      <c r="H100" s="38"/>
      <c r="I100" s="195"/>
      <c r="J100" s="38"/>
      <c r="K100" s="38"/>
      <c r="L100" s="41"/>
      <c r="M100" s="196"/>
      <c r="N100" s="197"/>
      <c r="O100" s="66"/>
      <c r="P100" s="66"/>
      <c r="Q100" s="66"/>
      <c r="R100" s="66"/>
      <c r="S100" s="66"/>
      <c r="T100" s="67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9" t="s">
        <v>167</v>
      </c>
      <c r="AU100" s="19" t="s">
        <v>82</v>
      </c>
    </row>
    <row r="101" spans="1:65" s="12" customFormat="1" ht="22.9" customHeight="1">
      <c r="B101" s="164"/>
      <c r="C101" s="165"/>
      <c r="D101" s="166" t="s">
        <v>72</v>
      </c>
      <c r="E101" s="178" t="s">
        <v>731</v>
      </c>
      <c r="F101" s="178" t="s">
        <v>732</v>
      </c>
      <c r="G101" s="165"/>
      <c r="H101" s="165"/>
      <c r="I101" s="168"/>
      <c r="J101" s="179">
        <f>BK101</f>
        <v>0</v>
      </c>
      <c r="K101" s="165"/>
      <c r="L101" s="170"/>
      <c r="M101" s="171"/>
      <c r="N101" s="172"/>
      <c r="O101" s="172"/>
      <c r="P101" s="173">
        <f>SUM(P102:P104)</f>
        <v>0</v>
      </c>
      <c r="Q101" s="172"/>
      <c r="R101" s="173">
        <f>SUM(R102:R104)</f>
        <v>0</v>
      </c>
      <c r="S101" s="172"/>
      <c r="T101" s="174">
        <f>SUM(T102:T104)</f>
        <v>0</v>
      </c>
      <c r="AR101" s="175" t="s">
        <v>161</v>
      </c>
      <c r="AT101" s="176" t="s">
        <v>72</v>
      </c>
      <c r="AU101" s="176" t="s">
        <v>80</v>
      </c>
      <c r="AY101" s="175" t="s">
        <v>129</v>
      </c>
      <c r="BK101" s="177">
        <f>SUM(BK102:BK104)</f>
        <v>0</v>
      </c>
    </row>
    <row r="102" spans="1:65" s="2" customFormat="1" ht="16.5" customHeight="1">
      <c r="A102" s="36"/>
      <c r="B102" s="37"/>
      <c r="C102" s="180" t="s">
        <v>137</v>
      </c>
      <c r="D102" s="180" t="s">
        <v>132</v>
      </c>
      <c r="E102" s="181" t="s">
        <v>733</v>
      </c>
      <c r="F102" s="182" t="s">
        <v>732</v>
      </c>
      <c r="G102" s="183" t="s">
        <v>718</v>
      </c>
      <c r="H102" s="184">
        <v>1</v>
      </c>
      <c r="I102" s="185"/>
      <c r="J102" s="186">
        <f>ROUND(I102*H102,2)</f>
        <v>0</v>
      </c>
      <c r="K102" s="182" t="s">
        <v>136</v>
      </c>
      <c r="L102" s="41"/>
      <c r="M102" s="187" t="s">
        <v>21</v>
      </c>
      <c r="N102" s="188" t="s">
        <v>44</v>
      </c>
      <c r="O102" s="66"/>
      <c r="P102" s="189">
        <f>O102*H102</f>
        <v>0</v>
      </c>
      <c r="Q102" s="189">
        <v>0</v>
      </c>
      <c r="R102" s="189">
        <f>Q102*H102</f>
        <v>0</v>
      </c>
      <c r="S102" s="189">
        <v>0</v>
      </c>
      <c r="T102" s="190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91" t="s">
        <v>719</v>
      </c>
      <c r="AT102" s="191" t="s">
        <v>132</v>
      </c>
      <c r="AU102" s="191" t="s">
        <v>82</v>
      </c>
      <c r="AY102" s="19" t="s">
        <v>129</v>
      </c>
      <c r="BE102" s="192">
        <f>IF(N102="základní",J102,0)</f>
        <v>0</v>
      </c>
      <c r="BF102" s="192">
        <f>IF(N102="snížená",J102,0)</f>
        <v>0</v>
      </c>
      <c r="BG102" s="192">
        <f>IF(N102="zákl. přenesená",J102,0)</f>
        <v>0</v>
      </c>
      <c r="BH102" s="192">
        <f>IF(N102="sníž. přenesená",J102,0)</f>
        <v>0</v>
      </c>
      <c r="BI102" s="192">
        <f>IF(N102="nulová",J102,0)</f>
        <v>0</v>
      </c>
      <c r="BJ102" s="19" t="s">
        <v>80</v>
      </c>
      <c r="BK102" s="192">
        <f>ROUND(I102*H102,2)</f>
        <v>0</v>
      </c>
      <c r="BL102" s="19" t="s">
        <v>719</v>
      </c>
      <c r="BM102" s="191" t="s">
        <v>734</v>
      </c>
    </row>
    <row r="103" spans="1:65" s="2" customFormat="1" ht="11.25">
      <c r="A103" s="36"/>
      <c r="B103" s="37"/>
      <c r="C103" s="38"/>
      <c r="D103" s="193" t="s">
        <v>139</v>
      </c>
      <c r="E103" s="38"/>
      <c r="F103" s="194" t="s">
        <v>735</v>
      </c>
      <c r="G103" s="38"/>
      <c r="H103" s="38"/>
      <c r="I103" s="195"/>
      <c r="J103" s="38"/>
      <c r="K103" s="38"/>
      <c r="L103" s="41"/>
      <c r="M103" s="196"/>
      <c r="N103" s="197"/>
      <c r="O103" s="66"/>
      <c r="P103" s="66"/>
      <c r="Q103" s="66"/>
      <c r="R103" s="66"/>
      <c r="S103" s="66"/>
      <c r="T103" s="67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9" t="s">
        <v>139</v>
      </c>
      <c r="AU103" s="19" t="s">
        <v>82</v>
      </c>
    </row>
    <row r="104" spans="1:65" s="2" customFormat="1" ht="358.5" customHeight="1">
      <c r="A104" s="36"/>
      <c r="B104" s="37"/>
      <c r="C104" s="38"/>
      <c r="D104" s="200" t="s">
        <v>167</v>
      </c>
      <c r="E104" s="38"/>
      <c r="F104" s="221" t="s">
        <v>736</v>
      </c>
      <c r="G104" s="38"/>
      <c r="H104" s="38"/>
      <c r="I104" s="195"/>
      <c r="J104" s="38"/>
      <c r="K104" s="38"/>
      <c r="L104" s="41"/>
      <c r="M104" s="196"/>
      <c r="N104" s="197"/>
      <c r="O104" s="66"/>
      <c r="P104" s="66"/>
      <c r="Q104" s="66"/>
      <c r="R104" s="66"/>
      <c r="S104" s="66"/>
      <c r="T104" s="67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9" t="s">
        <v>167</v>
      </c>
      <c r="AU104" s="19" t="s">
        <v>82</v>
      </c>
    </row>
    <row r="105" spans="1:65" s="12" customFormat="1" ht="22.9" customHeight="1">
      <c r="B105" s="164"/>
      <c r="C105" s="165"/>
      <c r="D105" s="166" t="s">
        <v>72</v>
      </c>
      <c r="E105" s="178" t="s">
        <v>737</v>
      </c>
      <c r="F105" s="178" t="s">
        <v>738</v>
      </c>
      <c r="G105" s="165"/>
      <c r="H105" s="165"/>
      <c r="I105" s="168"/>
      <c r="J105" s="179">
        <f>BK105</f>
        <v>0</v>
      </c>
      <c r="K105" s="165"/>
      <c r="L105" s="170"/>
      <c r="M105" s="171"/>
      <c r="N105" s="172"/>
      <c r="O105" s="172"/>
      <c r="P105" s="173">
        <f>SUM(P106:P110)</f>
        <v>0</v>
      </c>
      <c r="Q105" s="172"/>
      <c r="R105" s="173">
        <f>SUM(R106:R110)</f>
        <v>0</v>
      </c>
      <c r="S105" s="172"/>
      <c r="T105" s="174">
        <f>SUM(T106:T110)</f>
        <v>0</v>
      </c>
      <c r="AR105" s="175" t="s">
        <v>161</v>
      </c>
      <c r="AT105" s="176" t="s">
        <v>72</v>
      </c>
      <c r="AU105" s="176" t="s">
        <v>80</v>
      </c>
      <c r="AY105" s="175" t="s">
        <v>129</v>
      </c>
      <c r="BK105" s="177">
        <f>SUM(BK106:BK110)</f>
        <v>0</v>
      </c>
    </row>
    <row r="106" spans="1:65" s="2" customFormat="1" ht="16.5" customHeight="1">
      <c r="A106" s="36"/>
      <c r="B106" s="37"/>
      <c r="C106" s="180" t="s">
        <v>161</v>
      </c>
      <c r="D106" s="180" t="s">
        <v>132</v>
      </c>
      <c r="E106" s="181" t="s">
        <v>739</v>
      </c>
      <c r="F106" s="182" t="s">
        <v>740</v>
      </c>
      <c r="G106" s="183" t="s">
        <v>718</v>
      </c>
      <c r="H106" s="184">
        <v>1</v>
      </c>
      <c r="I106" s="185"/>
      <c r="J106" s="186">
        <f>ROUND(I106*H106,2)</f>
        <v>0</v>
      </c>
      <c r="K106" s="182" t="s">
        <v>206</v>
      </c>
      <c r="L106" s="41"/>
      <c r="M106" s="187" t="s">
        <v>21</v>
      </c>
      <c r="N106" s="188" t="s">
        <v>44</v>
      </c>
      <c r="O106" s="66"/>
      <c r="P106" s="189">
        <f>O106*H106</f>
        <v>0</v>
      </c>
      <c r="Q106" s="189">
        <v>0</v>
      </c>
      <c r="R106" s="189">
        <f>Q106*H106</f>
        <v>0</v>
      </c>
      <c r="S106" s="189">
        <v>0</v>
      </c>
      <c r="T106" s="190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91" t="s">
        <v>719</v>
      </c>
      <c r="AT106" s="191" t="s">
        <v>132</v>
      </c>
      <c r="AU106" s="191" t="s">
        <v>82</v>
      </c>
      <c r="AY106" s="19" t="s">
        <v>129</v>
      </c>
      <c r="BE106" s="192">
        <f>IF(N106="základní",J106,0)</f>
        <v>0</v>
      </c>
      <c r="BF106" s="192">
        <f>IF(N106="snížená",J106,0)</f>
        <v>0</v>
      </c>
      <c r="BG106" s="192">
        <f>IF(N106="zákl. přenesená",J106,0)</f>
        <v>0</v>
      </c>
      <c r="BH106" s="192">
        <f>IF(N106="sníž. přenesená",J106,0)</f>
        <v>0</v>
      </c>
      <c r="BI106" s="192">
        <f>IF(N106="nulová",J106,0)</f>
        <v>0</v>
      </c>
      <c r="BJ106" s="19" t="s">
        <v>80</v>
      </c>
      <c r="BK106" s="192">
        <f>ROUND(I106*H106,2)</f>
        <v>0</v>
      </c>
      <c r="BL106" s="19" t="s">
        <v>719</v>
      </c>
      <c r="BM106" s="191" t="s">
        <v>741</v>
      </c>
    </row>
    <row r="107" spans="1:65" s="2" customFormat="1" ht="202.5" customHeight="1">
      <c r="A107" s="36"/>
      <c r="B107" s="37"/>
      <c r="C107" s="38"/>
      <c r="D107" s="200" t="s">
        <v>167</v>
      </c>
      <c r="E107" s="38"/>
      <c r="F107" s="221" t="s">
        <v>742</v>
      </c>
      <c r="G107" s="38"/>
      <c r="H107" s="38"/>
      <c r="I107" s="195"/>
      <c r="J107" s="38"/>
      <c r="K107" s="38"/>
      <c r="L107" s="41"/>
      <c r="M107" s="196"/>
      <c r="N107" s="197"/>
      <c r="O107" s="66"/>
      <c r="P107" s="66"/>
      <c r="Q107" s="66"/>
      <c r="R107" s="66"/>
      <c r="S107" s="66"/>
      <c r="T107" s="67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9" t="s">
        <v>167</v>
      </c>
      <c r="AU107" s="19" t="s">
        <v>82</v>
      </c>
    </row>
    <row r="108" spans="1:65" s="2" customFormat="1" ht="16.5" customHeight="1">
      <c r="A108" s="36"/>
      <c r="B108" s="37"/>
      <c r="C108" s="180" t="s">
        <v>170</v>
      </c>
      <c r="D108" s="180" t="s">
        <v>132</v>
      </c>
      <c r="E108" s="181" t="s">
        <v>743</v>
      </c>
      <c r="F108" s="182" t="s">
        <v>744</v>
      </c>
      <c r="G108" s="183" t="s">
        <v>718</v>
      </c>
      <c r="H108" s="184">
        <v>1</v>
      </c>
      <c r="I108" s="185"/>
      <c r="J108" s="186">
        <f>ROUND(I108*H108,2)</f>
        <v>0</v>
      </c>
      <c r="K108" s="182" t="s">
        <v>136</v>
      </c>
      <c r="L108" s="41"/>
      <c r="M108" s="187" t="s">
        <v>21</v>
      </c>
      <c r="N108" s="188" t="s">
        <v>44</v>
      </c>
      <c r="O108" s="66"/>
      <c r="P108" s="189">
        <f>O108*H108</f>
        <v>0</v>
      </c>
      <c r="Q108" s="189">
        <v>0</v>
      </c>
      <c r="R108" s="189">
        <f>Q108*H108</f>
        <v>0</v>
      </c>
      <c r="S108" s="189">
        <v>0</v>
      </c>
      <c r="T108" s="190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191" t="s">
        <v>719</v>
      </c>
      <c r="AT108" s="191" t="s">
        <v>132</v>
      </c>
      <c r="AU108" s="191" t="s">
        <v>82</v>
      </c>
      <c r="AY108" s="19" t="s">
        <v>129</v>
      </c>
      <c r="BE108" s="192">
        <f>IF(N108="základní",J108,0)</f>
        <v>0</v>
      </c>
      <c r="BF108" s="192">
        <f>IF(N108="snížená",J108,0)</f>
        <v>0</v>
      </c>
      <c r="BG108" s="192">
        <f>IF(N108="zákl. přenesená",J108,0)</f>
        <v>0</v>
      </c>
      <c r="BH108" s="192">
        <f>IF(N108="sníž. přenesená",J108,0)</f>
        <v>0</v>
      </c>
      <c r="BI108" s="192">
        <f>IF(N108="nulová",J108,0)</f>
        <v>0</v>
      </c>
      <c r="BJ108" s="19" t="s">
        <v>80</v>
      </c>
      <c r="BK108" s="192">
        <f>ROUND(I108*H108,2)</f>
        <v>0</v>
      </c>
      <c r="BL108" s="19" t="s">
        <v>719</v>
      </c>
      <c r="BM108" s="191" t="s">
        <v>745</v>
      </c>
    </row>
    <row r="109" spans="1:65" s="2" customFormat="1" ht="11.25">
      <c r="A109" s="36"/>
      <c r="B109" s="37"/>
      <c r="C109" s="38"/>
      <c r="D109" s="193" t="s">
        <v>139</v>
      </c>
      <c r="E109" s="38"/>
      <c r="F109" s="194" t="s">
        <v>746</v>
      </c>
      <c r="G109" s="38"/>
      <c r="H109" s="38"/>
      <c r="I109" s="195"/>
      <c r="J109" s="38"/>
      <c r="K109" s="38"/>
      <c r="L109" s="41"/>
      <c r="M109" s="196"/>
      <c r="N109" s="197"/>
      <c r="O109" s="66"/>
      <c r="P109" s="66"/>
      <c r="Q109" s="66"/>
      <c r="R109" s="66"/>
      <c r="S109" s="66"/>
      <c r="T109" s="67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9" t="s">
        <v>139</v>
      </c>
      <c r="AU109" s="19" t="s">
        <v>82</v>
      </c>
    </row>
    <row r="110" spans="1:65" s="2" customFormat="1" ht="227.25" customHeight="1">
      <c r="A110" s="36"/>
      <c r="B110" s="37"/>
      <c r="C110" s="38"/>
      <c r="D110" s="200" t="s">
        <v>167</v>
      </c>
      <c r="E110" s="38"/>
      <c r="F110" s="221" t="s">
        <v>747</v>
      </c>
      <c r="G110" s="38"/>
      <c r="H110" s="38"/>
      <c r="I110" s="195"/>
      <c r="J110" s="38"/>
      <c r="K110" s="38"/>
      <c r="L110" s="41"/>
      <c r="M110" s="196"/>
      <c r="N110" s="197"/>
      <c r="O110" s="66"/>
      <c r="P110" s="66"/>
      <c r="Q110" s="66"/>
      <c r="R110" s="66"/>
      <c r="S110" s="66"/>
      <c r="T110" s="67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9" t="s">
        <v>167</v>
      </c>
      <c r="AU110" s="19" t="s">
        <v>82</v>
      </c>
    </row>
    <row r="111" spans="1:65" s="12" customFormat="1" ht="22.9" customHeight="1">
      <c r="B111" s="164"/>
      <c r="C111" s="165"/>
      <c r="D111" s="166" t="s">
        <v>72</v>
      </c>
      <c r="E111" s="178" t="s">
        <v>748</v>
      </c>
      <c r="F111" s="178" t="s">
        <v>749</v>
      </c>
      <c r="G111" s="165"/>
      <c r="H111" s="165"/>
      <c r="I111" s="168"/>
      <c r="J111" s="179">
        <f>BK111</f>
        <v>0</v>
      </c>
      <c r="K111" s="165"/>
      <c r="L111" s="170"/>
      <c r="M111" s="171"/>
      <c r="N111" s="172"/>
      <c r="O111" s="172"/>
      <c r="P111" s="173">
        <f>SUM(P112:P114)</f>
        <v>0</v>
      </c>
      <c r="Q111" s="172"/>
      <c r="R111" s="173">
        <f>SUM(R112:R114)</f>
        <v>0</v>
      </c>
      <c r="S111" s="172"/>
      <c r="T111" s="174">
        <f>SUM(T112:T114)</f>
        <v>0</v>
      </c>
      <c r="AR111" s="175" t="s">
        <v>161</v>
      </c>
      <c r="AT111" s="176" t="s">
        <v>72</v>
      </c>
      <c r="AU111" s="176" t="s">
        <v>80</v>
      </c>
      <c r="AY111" s="175" t="s">
        <v>129</v>
      </c>
      <c r="BK111" s="177">
        <f>SUM(BK112:BK114)</f>
        <v>0</v>
      </c>
    </row>
    <row r="112" spans="1:65" s="2" customFormat="1" ht="16.5" customHeight="1">
      <c r="A112" s="36"/>
      <c r="B112" s="37"/>
      <c r="C112" s="180" t="s">
        <v>177</v>
      </c>
      <c r="D112" s="180" t="s">
        <v>132</v>
      </c>
      <c r="E112" s="181" t="s">
        <v>750</v>
      </c>
      <c r="F112" s="182" t="s">
        <v>751</v>
      </c>
      <c r="G112" s="183" t="s">
        <v>718</v>
      </c>
      <c r="H112" s="184">
        <v>1</v>
      </c>
      <c r="I112" s="185"/>
      <c r="J112" s="186">
        <f>ROUND(I112*H112,2)</f>
        <v>0</v>
      </c>
      <c r="K112" s="182" t="s">
        <v>136</v>
      </c>
      <c r="L112" s="41"/>
      <c r="M112" s="187" t="s">
        <v>21</v>
      </c>
      <c r="N112" s="188" t="s">
        <v>44</v>
      </c>
      <c r="O112" s="66"/>
      <c r="P112" s="189">
        <f>O112*H112</f>
        <v>0</v>
      </c>
      <c r="Q112" s="189">
        <v>0</v>
      </c>
      <c r="R112" s="189">
        <f>Q112*H112</f>
        <v>0</v>
      </c>
      <c r="S112" s="189">
        <v>0</v>
      </c>
      <c r="T112" s="190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191" t="s">
        <v>719</v>
      </c>
      <c r="AT112" s="191" t="s">
        <v>132</v>
      </c>
      <c r="AU112" s="191" t="s">
        <v>82</v>
      </c>
      <c r="AY112" s="19" t="s">
        <v>129</v>
      </c>
      <c r="BE112" s="192">
        <f>IF(N112="základní",J112,0)</f>
        <v>0</v>
      </c>
      <c r="BF112" s="192">
        <f>IF(N112="snížená",J112,0)</f>
        <v>0</v>
      </c>
      <c r="BG112" s="192">
        <f>IF(N112="zákl. přenesená",J112,0)</f>
        <v>0</v>
      </c>
      <c r="BH112" s="192">
        <f>IF(N112="sníž. přenesená",J112,0)</f>
        <v>0</v>
      </c>
      <c r="BI112" s="192">
        <f>IF(N112="nulová",J112,0)</f>
        <v>0</v>
      </c>
      <c r="BJ112" s="19" t="s">
        <v>80</v>
      </c>
      <c r="BK112" s="192">
        <f>ROUND(I112*H112,2)</f>
        <v>0</v>
      </c>
      <c r="BL112" s="19" t="s">
        <v>719</v>
      </c>
      <c r="BM112" s="191" t="s">
        <v>752</v>
      </c>
    </row>
    <row r="113" spans="1:65" s="2" customFormat="1" ht="11.25">
      <c r="A113" s="36"/>
      <c r="B113" s="37"/>
      <c r="C113" s="38"/>
      <c r="D113" s="193" t="s">
        <v>139</v>
      </c>
      <c r="E113" s="38"/>
      <c r="F113" s="194" t="s">
        <v>753</v>
      </c>
      <c r="G113" s="38"/>
      <c r="H113" s="38"/>
      <c r="I113" s="195"/>
      <c r="J113" s="38"/>
      <c r="K113" s="38"/>
      <c r="L113" s="41"/>
      <c r="M113" s="196"/>
      <c r="N113" s="197"/>
      <c r="O113" s="66"/>
      <c r="P113" s="66"/>
      <c r="Q113" s="66"/>
      <c r="R113" s="66"/>
      <c r="S113" s="66"/>
      <c r="T113" s="67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T113" s="19" t="s">
        <v>139</v>
      </c>
      <c r="AU113" s="19" t="s">
        <v>82</v>
      </c>
    </row>
    <row r="114" spans="1:65" s="2" customFormat="1" ht="57.75" customHeight="1">
      <c r="A114" s="36"/>
      <c r="B114" s="37"/>
      <c r="C114" s="38"/>
      <c r="D114" s="200" t="s">
        <v>167</v>
      </c>
      <c r="E114" s="38"/>
      <c r="F114" s="221" t="s">
        <v>754</v>
      </c>
      <c r="G114" s="38"/>
      <c r="H114" s="38"/>
      <c r="I114" s="195"/>
      <c r="J114" s="38"/>
      <c r="K114" s="38"/>
      <c r="L114" s="41"/>
      <c r="M114" s="196"/>
      <c r="N114" s="197"/>
      <c r="O114" s="66"/>
      <c r="P114" s="66"/>
      <c r="Q114" s="66"/>
      <c r="R114" s="66"/>
      <c r="S114" s="66"/>
      <c r="T114" s="67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9" t="s">
        <v>167</v>
      </c>
      <c r="AU114" s="19" t="s">
        <v>82</v>
      </c>
    </row>
    <row r="115" spans="1:65" s="12" customFormat="1" ht="22.9" customHeight="1">
      <c r="B115" s="164"/>
      <c r="C115" s="165"/>
      <c r="D115" s="166" t="s">
        <v>72</v>
      </c>
      <c r="E115" s="178" t="s">
        <v>755</v>
      </c>
      <c r="F115" s="178" t="s">
        <v>756</v>
      </c>
      <c r="G115" s="165"/>
      <c r="H115" s="165"/>
      <c r="I115" s="168"/>
      <c r="J115" s="179">
        <f>BK115</f>
        <v>0</v>
      </c>
      <c r="K115" s="165"/>
      <c r="L115" s="170"/>
      <c r="M115" s="171"/>
      <c r="N115" s="172"/>
      <c r="O115" s="172"/>
      <c r="P115" s="173">
        <f>SUM(P116:P120)</f>
        <v>0</v>
      </c>
      <c r="Q115" s="172"/>
      <c r="R115" s="173">
        <f>SUM(R116:R120)</f>
        <v>0</v>
      </c>
      <c r="S115" s="172"/>
      <c r="T115" s="174">
        <f>SUM(T116:T120)</f>
        <v>0</v>
      </c>
      <c r="AR115" s="175" t="s">
        <v>161</v>
      </c>
      <c r="AT115" s="176" t="s">
        <v>72</v>
      </c>
      <c r="AU115" s="176" t="s">
        <v>80</v>
      </c>
      <c r="AY115" s="175" t="s">
        <v>129</v>
      </c>
      <c r="BK115" s="177">
        <f>SUM(BK116:BK120)</f>
        <v>0</v>
      </c>
    </row>
    <row r="116" spans="1:65" s="2" customFormat="1" ht="16.5" customHeight="1">
      <c r="A116" s="36"/>
      <c r="B116" s="37"/>
      <c r="C116" s="180" t="s">
        <v>183</v>
      </c>
      <c r="D116" s="180" t="s">
        <v>132</v>
      </c>
      <c r="E116" s="181" t="s">
        <v>757</v>
      </c>
      <c r="F116" s="182" t="s">
        <v>758</v>
      </c>
      <c r="G116" s="183" t="s">
        <v>718</v>
      </c>
      <c r="H116" s="184">
        <v>1</v>
      </c>
      <c r="I116" s="185"/>
      <c r="J116" s="186">
        <f>ROUND(I116*H116,2)</f>
        <v>0</v>
      </c>
      <c r="K116" s="182" t="s">
        <v>206</v>
      </c>
      <c r="L116" s="41"/>
      <c r="M116" s="187" t="s">
        <v>21</v>
      </c>
      <c r="N116" s="188" t="s">
        <v>44</v>
      </c>
      <c r="O116" s="66"/>
      <c r="P116" s="189">
        <f>O116*H116</f>
        <v>0</v>
      </c>
      <c r="Q116" s="189">
        <v>0</v>
      </c>
      <c r="R116" s="189">
        <f>Q116*H116</f>
        <v>0</v>
      </c>
      <c r="S116" s="189">
        <v>0</v>
      </c>
      <c r="T116" s="190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191" t="s">
        <v>719</v>
      </c>
      <c r="AT116" s="191" t="s">
        <v>132</v>
      </c>
      <c r="AU116" s="191" t="s">
        <v>82</v>
      </c>
      <c r="AY116" s="19" t="s">
        <v>129</v>
      </c>
      <c r="BE116" s="192">
        <f>IF(N116="základní",J116,0)</f>
        <v>0</v>
      </c>
      <c r="BF116" s="192">
        <f>IF(N116="snížená",J116,0)</f>
        <v>0</v>
      </c>
      <c r="BG116" s="192">
        <f>IF(N116="zákl. přenesená",J116,0)</f>
        <v>0</v>
      </c>
      <c r="BH116" s="192">
        <f>IF(N116="sníž. přenesená",J116,0)</f>
        <v>0</v>
      </c>
      <c r="BI116" s="192">
        <f>IF(N116="nulová",J116,0)</f>
        <v>0</v>
      </c>
      <c r="BJ116" s="19" t="s">
        <v>80</v>
      </c>
      <c r="BK116" s="192">
        <f>ROUND(I116*H116,2)</f>
        <v>0</v>
      </c>
      <c r="BL116" s="19" t="s">
        <v>719</v>
      </c>
      <c r="BM116" s="191" t="s">
        <v>759</v>
      </c>
    </row>
    <row r="117" spans="1:65" s="2" customFormat="1" ht="38.25" customHeight="1">
      <c r="A117" s="36"/>
      <c r="B117" s="37"/>
      <c r="C117" s="38"/>
      <c r="D117" s="200" t="s">
        <v>167</v>
      </c>
      <c r="E117" s="38"/>
      <c r="F117" s="221" t="s">
        <v>760</v>
      </c>
      <c r="G117" s="38"/>
      <c r="H117" s="38"/>
      <c r="I117" s="195"/>
      <c r="J117" s="38"/>
      <c r="K117" s="38"/>
      <c r="L117" s="41"/>
      <c r="M117" s="196"/>
      <c r="N117" s="197"/>
      <c r="O117" s="66"/>
      <c r="P117" s="66"/>
      <c r="Q117" s="66"/>
      <c r="R117" s="66"/>
      <c r="S117" s="66"/>
      <c r="T117" s="67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9" t="s">
        <v>167</v>
      </c>
      <c r="AU117" s="19" t="s">
        <v>82</v>
      </c>
    </row>
    <row r="118" spans="1:65" s="2" customFormat="1" ht="16.5" customHeight="1">
      <c r="A118" s="36"/>
      <c r="B118" s="37"/>
      <c r="C118" s="180" t="s">
        <v>189</v>
      </c>
      <c r="D118" s="180" t="s">
        <v>132</v>
      </c>
      <c r="E118" s="181" t="s">
        <v>761</v>
      </c>
      <c r="F118" s="182" t="s">
        <v>762</v>
      </c>
      <c r="G118" s="183" t="s">
        <v>718</v>
      </c>
      <c r="H118" s="184">
        <v>1</v>
      </c>
      <c r="I118" s="185"/>
      <c r="J118" s="186">
        <f>ROUND(I118*H118,2)</f>
        <v>0</v>
      </c>
      <c r="K118" s="182" t="s">
        <v>136</v>
      </c>
      <c r="L118" s="41"/>
      <c r="M118" s="187" t="s">
        <v>21</v>
      </c>
      <c r="N118" s="188" t="s">
        <v>44</v>
      </c>
      <c r="O118" s="66"/>
      <c r="P118" s="189">
        <f>O118*H118</f>
        <v>0</v>
      </c>
      <c r="Q118" s="189">
        <v>0</v>
      </c>
      <c r="R118" s="189">
        <f>Q118*H118</f>
        <v>0</v>
      </c>
      <c r="S118" s="189">
        <v>0</v>
      </c>
      <c r="T118" s="190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191" t="s">
        <v>719</v>
      </c>
      <c r="AT118" s="191" t="s">
        <v>132</v>
      </c>
      <c r="AU118" s="191" t="s">
        <v>82</v>
      </c>
      <c r="AY118" s="19" t="s">
        <v>129</v>
      </c>
      <c r="BE118" s="192">
        <f>IF(N118="základní",J118,0)</f>
        <v>0</v>
      </c>
      <c r="BF118" s="192">
        <f>IF(N118="snížená",J118,0)</f>
        <v>0</v>
      </c>
      <c r="BG118" s="192">
        <f>IF(N118="zákl. přenesená",J118,0)</f>
        <v>0</v>
      </c>
      <c r="BH118" s="192">
        <f>IF(N118="sníž. přenesená",J118,0)</f>
        <v>0</v>
      </c>
      <c r="BI118" s="192">
        <f>IF(N118="nulová",J118,0)</f>
        <v>0</v>
      </c>
      <c r="BJ118" s="19" t="s">
        <v>80</v>
      </c>
      <c r="BK118" s="192">
        <f>ROUND(I118*H118,2)</f>
        <v>0</v>
      </c>
      <c r="BL118" s="19" t="s">
        <v>719</v>
      </c>
      <c r="BM118" s="191" t="s">
        <v>763</v>
      </c>
    </row>
    <row r="119" spans="1:65" s="2" customFormat="1" ht="11.25">
      <c r="A119" s="36"/>
      <c r="B119" s="37"/>
      <c r="C119" s="38"/>
      <c r="D119" s="193" t="s">
        <v>139</v>
      </c>
      <c r="E119" s="38"/>
      <c r="F119" s="194" t="s">
        <v>764</v>
      </c>
      <c r="G119" s="38"/>
      <c r="H119" s="38"/>
      <c r="I119" s="195"/>
      <c r="J119" s="38"/>
      <c r="K119" s="38"/>
      <c r="L119" s="41"/>
      <c r="M119" s="196"/>
      <c r="N119" s="197"/>
      <c r="O119" s="66"/>
      <c r="P119" s="66"/>
      <c r="Q119" s="66"/>
      <c r="R119" s="66"/>
      <c r="S119" s="66"/>
      <c r="T119" s="67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9" t="s">
        <v>139</v>
      </c>
      <c r="AU119" s="19" t="s">
        <v>82</v>
      </c>
    </row>
    <row r="120" spans="1:65" s="2" customFormat="1" ht="57.75" customHeight="1">
      <c r="A120" s="36"/>
      <c r="B120" s="37"/>
      <c r="C120" s="38"/>
      <c r="D120" s="200" t="s">
        <v>167</v>
      </c>
      <c r="E120" s="38"/>
      <c r="F120" s="221" t="s">
        <v>765</v>
      </c>
      <c r="G120" s="38"/>
      <c r="H120" s="38"/>
      <c r="I120" s="195"/>
      <c r="J120" s="38"/>
      <c r="K120" s="38"/>
      <c r="L120" s="41"/>
      <c r="M120" s="253"/>
      <c r="N120" s="254"/>
      <c r="O120" s="255"/>
      <c r="P120" s="255"/>
      <c r="Q120" s="255"/>
      <c r="R120" s="255"/>
      <c r="S120" s="255"/>
      <c r="T120" s="25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9" t="s">
        <v>167</v>
      </c>
      <c r="AU120" s="19" t="s">
        <v>82</v>
      </c>
    </row>
    <row r="121" spans="1:65" s="2" customFormat="1" ht="6.95" customHeight="1">
      <c r="A121" s="36"/>
      <c r="B121" s="49"/>
      <c r="C121" s="50"/>
      <c r="D121" s="50"/>
      <c r="E121" s="50"/>
      <c r="F121" s="50"/>
      <c r="G121" s="50"/>
      <c r="H121" s="50"/>
      <c r="I121" s="50"/>
      <c r="J121" s="50"/>
      <c r="K121" s="50"/>
      <c r="L121" s="41"/>
      <c r="M121" s="36"/>
      <c r="O121" s="36"/>
      <c r="P121" s="36"/>
      <c r="Q121" s="36"/>
      <c r="R121" s="36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</sheetData>
  <sheetProtection algorithmName="SHA-512" hashValue="st+gIBt1WtEU4J2Wf4ImqzGUem9vJT1S784tJ1++RrXY50z0+z+QLQP6XxUdFhvWFlNeEuSWHBLCHNuk2Mc9LQ==" saltValue="gFvae9X+aYbs9lLW50GZrmmfNrk8axZAxPZA7+mkY5Kw0t6MOG098eRPgH8KbxlqLn8sxKRgrcwDE+5FM+PoDA==" spinCount="100000" sheet="1" objects="1" scenarios="1" formatColumns="0" formatRows="0" autoFilter="0"/>
  <autoFilter ref="C90:K120"/>
  <mergeCells count="12">
    <mergeCell ref="E83:H83"/>
    <mergeCell ref="L2:V2"/>
    <mergeCell ref="E50:H50"/>
    <mergeCell ref="E52:H52"/>
    <mergeCell ref="E54:H54"/>
    <mergeCell ref="E79:H79"/>
    <mergeCell ref="E81:H81"/>
    <mergeCell ref="E7:H7"/>
    <mergeCell ref="E9:H9"/>
    <mergeCell ref="E11:H11"/>
    <mergeCell ref="E20:H20"/>
    <mergeCell ref="E29:H29"/>
  </mergeCells>
  <hyperlinks>
    <hyperlink ref="F95" r:id="rId1"/>
    <hyperlink ref="F99" r:id="rId2"/>
    <hyperlink ref="F103" r:id="rId3"/>
    <hyperlink ref="F109" r:id="rId4"/>
    <hyperlink ref="F113" r:id="rId5"/>
    <hyperlink ref="F119" r:id="rId6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7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257" customWidth="1"/>
    <col min="2" max="2" width="1.6640625" style="257" customWidth="1"/>
    <col min="3" max="4" width="5" style="257" customWidth="1"/>
    <col min="5" max="5" width="11.6640625" style="257" customWidth="1"/>
    <col min="6" max="6" width="9.1640625" style="257" customWidth="1"/>
    <col min="7" max="7" width="5" style="257" customWidth="1"/>
    <col min="8" max="8" width="77.83203125" style="257" customWidth="1"/>
    <col min="9" max="10" width="20" style="257" customWidth="1"/>
    <col min="11" max="11" width="1.6640625" style="257" customWidth="1"/>
  </cols>
  <sheetData>
    <row r="1" spans="2:11" s="1" customFormat="1" ht="37.5" customHeight="1"/>
    <row r="2" spans="2:11" s="1" customFormat="1" ht="7.5" customHeight="1">
      <c r="B2" s="258"/>
      <c r="C2" s="259"/>
      <c r="D2" s="259"/>
      <c r="E2" s="259"/>
      <c r="F2" s="259"/>
      <c r="G2" s="259"/>
      <c r="H2" s="259"/>
      <c r="I2" s="259"/>
      <c r="J2" s="259"/>
      <c r="K2" s="260"/>
    </row>
    <row r="3" spans="2:11" s="17" customFormat="1" ht="45" customHeight="1">
      <c r="B3" s="261"/>
      <c r="C3" s="393" t="s">
        <v>766</v>
      </c>
      <c r="D3" s="393"/>
      <c r="E3" s="393"/>
      <c r="F3" s="393"/>
      <c r="G3" s="393"/>
      <c r="H3" s="393"/>
      <c r="I3" s="393"/>
      <c r="J3" s="393"/>
      <c r="K3" s="262"/>
    </row>
    <row r="4" spans="2:11" s="1" customFormat="1" ht="25.5" customHeight="1">
      <c r="B4" s="263"/>
      <c r="C4" s="398" t="s">
        <v>767</v>
      </c>
      <c r="D4" s="398"/>
      <c r="E4" s="398"/>
      <c r="F4" s="398"/>
      <c r="G4" s="398"/>
      <c r="H4" s="398"/>
      <c r="I4" s="398"/>
      <c r="J4" s="398"/>
      <c r="K4" s="264"/>
    </row>
    <row r="5" spans="2:11" s="1" customFormat="1" ht="5.25" customHeight="1">
      <c r="B5" s="263"/>
      <c r="C5" s="265"/>
      <c r="D5" s="265"/>
      <c r="E5" s="265"/>
      <c r="F5" s="265"/>
      <c r="G5" s="265"/>
      <c r="H5" s="265"/>
      <c r="I5" s="265"/>
      <c r="J5" s="265"/>
      <c r="K5" s="264"/>
    </row>
    <row r="6" spans="2:11" s="1" customFormat="1" ht="15" customHeight="1">
      <c r="B6" s="263"/>
      <c r="C6" s="397" t="s">
        <v>768</v>
      </c>
      <c r="D6" s="397"/>
      <c r="E6" s="397"/>
      <c r="F6" s="397"/>
      <c r="G6" s="397"/>
      <c r="H6" s="397"/>
      <c r="I6" s="397"/>
      <c r="J6" s="397"/>
      <c r="K6" s="264"/>
    </row>
    <row r="7" spans="2:11" s="1" customFormat="1" ht="15" customHeight="1">
      <c r="B7" s="267"/>
      <c r="C7" s="397" t="s">
        <v>769</v>
      </c>
      <c r="D7" s="397"/>
      <c r="E7" s="397"/>
      <c r="F7" s="397"/>
      <c r="G7" s="397"/>
      <c r="H7" s="397"/>
      <c r="I7" s="397"/>
      <c r="J7" s="397"/>
      <c r="K7" s="264"/>
    </row>
    <row r="8" spans="2:11" s="1" customFormat="1" ht="12.75" customHeight="1">
      <c r="B8" s="267"/>
      <c r="C8" s="266"/>
      <c r="D8" s="266"/>
      <c r="E8" s="266"/>
      <c r="F8" s="266"/>
      <c r="G8" s="266"/>
      <c r="H8" s="266"/>
      <c r="I8" s="266"/>
      <c r="J8" s="266"/>
      <c r="K8" s="264"/>
    </row>
    <row r="9" spans="2:11" s="1" customFormat="1" ht="15" customHeight="1">
      <c r="B9" s="267"/>
      <c r="C9" s="397" t="s">
        <v>770</v>
      </c>
      <c r="D9" s="397"/>
      <c r="E9" s="397"/>
      <c r="F9" s="397"/>
      <c r="G9" s="397"/>
      <c r="H9" s="397"/>
      <c r="I9" s="397"/>
      <c r="J9" s="397"/>
      <c r="K9" s="264"/>
    </row>
    <row r="10" spans="2:11" s="1" customFormat="1" ht="15" customHeight="1">
      <c r="B10" s="267"/>
      <c r="C10" s="266"/>
      <c r="D10" s="397" t="s">
        <v>771</v>
      </c>
      <c r="E10" s="397"/>
      <c r="F10" s="397"/>
      <c r="G10" s="397"/>
      <c r="H10" s="397"/>
      <c r="I10" s="397"/>
      <c r="J10" s="397"/>
      <c r="K10" s="264"/>
    </row>
    <row r="11" spans="2:11" s="1" customFormat="1" ht="15" customHeight="1">
      <c r="B11" s="267"/>
      <c r="C11" s="268"/>
      <c r="D11" s="397" t="s">
        <v>772</v>
      </c>
      <c r="E11" s="397"/>
      <c r="F11" s="397"/>
      <c r="G11" s="397"/>
      <c r="H11" s="397"/>
      <c r="I11" s="397"/>
      <c r="J11" s="397"/>
      <c r="K11" s="264"/>
    </row>
    <row r="12" spans="2:11" s="1" customFormat="1" ht="15" customHeight="1">
      <c r="B12" s="267"/>
      <c r="C12" s="268"/>
      <c r="D12" s="266"/>
      <c r="E12" s="266"/>
      <c r="F12" s="266"/>
      <c r="G12" s="266"/>
      <c r="H12" s="266"/>
      <c r="I12" s="266"/>
      <c r="J12" s="266"/>
      <c r="K12" s="264"/>
    </row>
    <row r="13" spans="2:11" s="1" customFormat="1" ht="15" customHeight="1">
      <c r="B13" s="267"/>
      <c r="C13" s="268"/>
      <c r="D13" s="269" t="s">
        <v>773</v>
      </c>
      <c r="E13" s="266"/>
      <c r="F13" s="266"/>
      <c r="G13" s="266"/>
      <c r="H13" s="266"/>
      <c r="I13" s="266"/>
      <c r="J13" s="266"/>
      <c r="K13" s="264"/>
    </row>
    <row r="14" spans="2:11" s="1" customFormat="1" ht="12.75" customHeight="1">
      <c r="B14" s="267"/>
      <c r="C14" s="268"/>
      <c r="D14" s="268"/>
      <c r="E14" s="268"/>
      <c r="F14" s="268"/>
      <c r="G14" s="268"/>
      <c r="H14" s="268"/>
      <c r="I14" s="268"/>
      <c r="J14" s="268"/>
      <c r="K14" s="264"/>
    </row>
    <row r="15" spans="2:11" s="1" customFormat="1" ht="15" customHeight="1">
      <c r="B15" s="267"/>
      <c r="C15" s="268"/>
      <c r="D15" s="397" t="s">
        <v>774</v>
      </c>
      <c r="E15" s="397"/>
      <c r="F15" s="397"/>
      <c r="G15" s="397"/>
      <c r="H15" s="397"/>
      <c r="I15" s="397"/>
      <c r="J15" s="397"/>
      <c r="K15" s="264"/>
    </row>
    <row r="16" spans="2:11" s="1" customFormat="1" ht="15" customHeight="1">
      <c r="B16" s="267"/>
      <c r="C16" s="268"/>
      <c r="D16" s="397" t="s">
        <v>775</v>
      </c>
      <c r="E16" s="397"/>
      <c r="F16" s="397"/>
      <c r="G16" s="397"/>
      <c r="H16" s="397"/>
      <c r="I16" s="397"/>
      <c r="J16" s="397"/>
      <c r="K16" s="264"/>
    </row>
    <row r="17" spans="2:11" s="1" customFormat="1" ht="15" customHeight="1">
      <c r="B17" s="267"/>
      <c r="C17" s="268"/>
      <c r="D17" s="397" t="s">
        <v>776</v>
      </c>
      <c r="E17" s="397"/>
      <c r="F17" s="397"/>
      <c r="G17" s="397"/>
      <c r="H17" s="397"/>
      <c r="I17" s="397"/>
      <c r="J17" s="397"/>
      <c r="K17" s="264"/>
    </row>
    <row r="18" spans="2:11" s="1" customFormat="1" ht="15" customHeight="1">
      <c r="B18" s="267"/>
      <c r="C18" s="268"/>
      <c r="D18" s="268"/>
      <c r="E18" s="270" t="s">
        <v>79</v>
      </c>
      <c r="F18" s="397" t="s">
        <v>777</v>
      </c>
      <c r="G18" s="397"/>
      <c r="H18" s="397"/>
      <c r="I18" s="397"/>
      <c r="J18" s="397"/>
      <c r="K18" s="264"/>
    </row>
    <row r="19" spans="2:11" s="1" customFormat="1" ht="15" customHeight="1">
      <c r="B19" s="267"/>
      <c r="C19" s="268"/>
      <c r="D19" s="268"/>
      <c r="E19" s="270" t="s">
        <v>778</v>
      </c>
      <c r="F19" s="397" t="s">
        <v>779</v>
      </c>
      <c r="G19" s="397"/>
      <c r="H19" s="397"/>
      <c r="I19" s="397"/>
      <c r="J19" s="397"/>
      <c r="K19" s="264"/>
    </row>
    <row r="20" spans="2:11" s="1" customFormat="1" ht="15" customHeight="1">
      <c r="B20" s="267"/>
      <c r="C20" s="268"/>
      <c r="D20" s="268"/>
      <c r="E20" s="270" t="s">
        <v>780</v>
      </c>
      <c r="F20" s="397" t="s">
        <v>781</v>
      </c>
      <c r="G20" s="397"/>
      <c r="H20" s="397"/>
      <c r="I20" s="397"/>
      <c r="J20" s="397"/>
      <c r="K20" s="264"/>
    </row>
    <row r="21" spans="2:11" s="1" customFormat="1" ht="15" customHeight="1">
      <c r="B21" s="267"/>
      <c r="C21" s="268"/>
      <c r="D21" s="268"/>
      <c r="E21" s="270" t="s">
        <v>782</v>
      </c>
      <c r="F21" s="397" t="s">
        <v>89</v>
      </c>
      <c r="G21" s="397"/>
      <c r="H21" s="397"/>
      <c r="I21" s="397"/>
      <c r="J21" s="397"/>
      <c r="K21" s="264"/>
    </row>
    <row r="22" spans="2:11" s="1" customFormat="1" ht="15" customHeight="1">
      <c r="B22" s="267"/>
      <c r="C22" s="268"/>
      <c r="D22" s="268"/>
      <c r="E22" s="270" t="s">
        <v>783</v>
      </c>
      <c r="F22" s="397" t="s">
        <v>784</v>
      </c>
      <c r="G22" s="397"/>
      <c r="H22" s="397"/>
      <c r="I22" s="397"/>
      <c r="J22" s="397"/>
      <c r="K22" s="264"/>
    </row>
    <row r="23" spans="2:11" s="1" customFormat="1" ht="15" customHeight="1">
      <c r="B23" s="267"/>
      <c r="C23" s="268"/>
      <c r="D23" s="268"/>
      <c r="E23" s="270" t="s">
        <v>86</v>
      </c>
      <c r="F23" s="397" t="s">
        <v>785</v>
      </c>
      <c r="G23" s="397"/>
      <c r="H23" s="397"/>
      <c r="I23" s="397"/>
      <c r="J23" s="397"/>
      <c r="K23" s="264"/>
    </row>
    <row r="24" spans="2:11" s="1" customFormat="1" ht="12.75" customHeight="1">
      <c r="B24" s="267"/>
      <c r="C24" s="268"/>
      <c r="D24" s="268"/>
      <c r="E24" s="268"/>
      <c r="F24" s="268"/>
      <c r="G24" s="268"/>
      <c r="H24" s="268"/>
      <c r="I24" s="268"/>
      <c r="J24" s="268"/>
      <c r="K24" s="264"/>
    </row>
    <row r="25" spans="2:11" s="1" customFormat="1" ht="15" customHeight="1">
      <c r="B25" s="267"/>
      <c r="C25" s="397" t="s">
        <v>786</v>
      </c>
      <c r="D25" s="397"/>
      <c r="E25" s="397"/>
      <c r="F25" s="397"/>
      <c r="G25" s="397"/>
      <c r="H25" s="397"/>
      <c r="I25" s="397"/>
      <c r="J25" s="397"/>
      <c r="K25" s="264"/>
    </row>
    <row r="26" spans="2:11" s="1" customFormat="1" ht="15" customHeight="1">
      <c r="B26" s="267"/>
      <c r="C26" s="397" t="s">
        <v>787</v>
      </c>
      <c r="D26" s="397"/>
      <c r="E26" s="397"/>
      <c r="F26" s="397"/>
      <c r="G26" s="397"/>
      <c r="H26" s="397"/>
      <c r="I26" s="397"/>
      <c r="J26" s="397"/>
      <c r="K26" s="264"/>
    </row>
    <row r="27" spans="2:11" s="1" customFormat="1" ht="15" customHeight="1">
      <c r="B27" s="267"/>
      <c r="C27" s="266"/>
      <c r="D27" s="397" t="s">
        <v>788</v>
      </c>
      <c r="E27" s="397"/>
      <c r="F27" s="397"/>
      <c r="G27" s="397"/>
      <c r="H27" s="397"/>
      <c r="I27" s="397"/>
      <c r="J27" s="397"/>
      <c r="K27" s="264"/>
    </row>
    <row r="28" spans="2:11" s="1" customFormat="1" ht="15" customHeight="1">
      <c r="B28" s="267"/>
      <c r="C28" s="268"/>
      <c r="D28" s="397" t="s">
        <v>789</v>
      </c>
      <c r="E28" s="397"/>
      <c r="F28" s="397"/>
      <c r="G28" s="397"/>
      <c r="H28" s="397"/>
      <c r="I28" s="397"/>
      <c r="J28" s="397"/>
      <c r="K28" s="264"/>
    </row>
    <row r="29" spans="2:11" s="1" customFormat="1" ht="12.75" customHeight="1">
      <c r="B29" s="267"/>
      <c r="C29" s="268"/>
      <c r="D29" s="268"/>
      <c r="E29" s="268"/>
      <c r="F29" s="268"/>
      <c r="G29" s="268"/>
      <c r="H29" s="268"/>
      <c r="I29" s="268"/>
      <c r="J29" s="268"/>
      <c r="K29" s="264"/>
    </row>
    <row r="30" spans="2:11" s="1" customFormat="1" ht="15" customHeight="1">
      <c r="B30" s="267"/>
      <c r="C30" s="268"/>
      <c r="D30" s="397" t="s">
        <v>790</v>
      </c>
      <c r="E30" s="397"/>
      <c r="F30" s="397"/>
      <c r="G30" s="397"/>
      <c r="H30" s="397"/>
      <c r="I30" s="397"/>
      <c r="J30" s="397"/>
      <c r="K30" s="264"/>
    </row>
    <row r="31" spans="2:11" s="1" customFormat="1" ht="15" customHeight="1">
      <c r="B31" s="267"/>
      <c r="C31" s="268"/>
      <c r="D31" s="397" t="s">
        <v>791</v>
      </c>
      <c r="E31" s="397"/>
      <c r="F31" s="397"/>
      <c r="G31" s="397"/>
      <c r="H31" s="397"/>
      <c r="I31" s="397"/>
      <c r="J31" s="397"/>
      <c r="K31" s="264"/>
    </row>
    <row r="32" spans="2:11" s="1" customFormat="1" ht="12.75" customHeight="1">
      <c r="B32" s="267"/>
      <c r="C32" s="268"/>
      <c r="D32" s="268"/>
      <c r="E32" s="268"/>
      <c r="F32" s="268"/>
      <c r="G32" s="268"/>
      <c r="H32" s="268"/>
      <c r="I32" s="268"/>
      <c r="J32" s="268"/>
      <c r="K32" s="264"/>
    </row>
    <row r="33" spans="2:11" s="1" customFormat="1" ht="15" customHeight="1">
      <c r="B33" s="267"/>
      <c r="C33" s="268"/>
      <c r="D33" s="397" t="s">
        <v>792</v>
      </c>
      <c r="E33" s="397"/>
      <c r="F33" s="397"/>
      <c r="G33" s="397"/>
      <c r="H33" s="397"/>
      <c r="I33" s="397"/>
      <c r="J33" s="397"/>
      <c r="K33" s="264"/>
    </row>
    <row r="34" spans="2:11" s="1" customFormat="1" ht="15" customHeight="1">
      <c r="B34" s="267"/>
      <c r="C34" s="268"/>
      <c r="D34" s="397" t="s">
        <v>793</v>
      </c>
      <c r="E34" s="397"/>
      <c r="F34" s="397"/>
      <c r="G34" s="397"/>
      <c r="H34" s="397"/>
      <c r="I34" s="397"/>
      <c r="J34" s="397"/>
      <c r="K34" s="264"/>
    </row>
    <row r="35" spans="2:11" s="1" customFormat="1" ht="15" customHeight="1">
      <c r="B35" s="267"/>
      <c r="C35" s="268"/>
      <c r="D35" s="397" t="s">
        <v>794</v>
      </c>
      <c r="E35" s="397"/>
      <c r="F35" s="397"/>
      <c r="G35" s="397"/>
      <c r="H35" s="397"/>
      <c r="I35" s="397"/>
      <c r="J35" s="397"/>
      <c r="K35" s="264"/>
    </row>
    <row r="36" spans="2:11" s="1" customFormat="1" ht="15" customHeight="1">
      <c r="B36" s="267"/>
      <c r="C36" s="268"/>
      <c r="D36" s="266"/>
      <c r="E36" s="269" t="s">
        <v>115</v>
      </c>
      <c r="F36" s="266"/>
      <c r="G36" s="397" t="s">
        <v>795</v>
      </c>
      <c r="H36" s="397"/>
      <c r="I36" s="397"/>
      <c r="J36" s="397"/>
      <c r="K36" s="264"/>
    </row>
    <row r="37" spans="2:11" s="1" customFormat="1" ht="30.75" customHeight="1">
      <c r="B37" s="267"/>
      <c r="C37" s="268"/>
      <c r="D37" s="266"/>
      <c r="E37" s="269" t="s">
        <v>796</v>
      </c>
      <c r="F37" s="266"/>
      <c r="G37" s="397" t="s">
        <v>797</v>
      </c>
      <c r="H37" s="397"/>
      <c r="I37" s="397"/>
      <c r="J37" s="397"/>
      <c r="K37" s="264"/>
    </row>
    <row r="38" spans="2:11" s="1" customFormat="1" ht="15" customHeight="1">
      <c r="B38" s="267"/>
      <c r="C38" s="268"/>
      <c r="D38" s="266"/>
      <c r="E38" s="269" t="s">
        <v>54</v>
      </c>
      <c r="F38" s="266"/>
      <c r="G38" s="397" t="s">
        <v>798</v>
      </c>
      <c r="H38" s="397"/>
      <c r="I38" s="397"/>
      <c r="J38" s="397"/>
      <c r="K38" s="264"/>
    </row>
    <row r="39" spans="2:11" s="1" customFormat="1" ht="15" customHeight="1">
      <c r="B39" s="267"/>
      <c r="C39" s="268"/>
      <c r="D39" s="266"/>
      <c r="E39" s="269" t="s">
        <v>55</v>
      </c>
      <c r="F39" s="266"/>
      <c r="G39" s="397" t="s">
        <v>799</v>
      </c>
      <c r="H39" s="397"/>
      <c r="I39" s="397"/>
      <c r="J39" s="397"/>
      <c r="K39" s="264"/>
    </row>
    <row r="40" spans="2:11" s="1" customFormat="1" ht="15" customHeight="1">
      <c r="B40" s="267"/>
      <c r="C40" s="268"/>
      <c r="D40" s="266"/>
      <c r="E40" s="269" t="s">
        <v>116</v>
      </c>
      <c r="F40" s="266"/>
      <c r="G40" s="397" t="s">
        <v>800</v>
      </c>
      <c r="H40" s="397"/>
      <c r="I40" s="397"/>
      <c r="J40" s="397"/>
      <c r="K40" s="264"/>
    </row>
    <row r="41" spans="2:11" s="1" customFormat="1" ht="15" customHeight="1">
      <c r="B41" s="267"/>
      <c r="C41" s="268"/>
      <c r="D41" s="266"/>
      <c r="E41" s="269" t="s">
        <v>117</v>
      </c>
      <c r="F41" s="266"/>
      <c r="G41" s="397" t="s">
        <v>801</v>
      </c>
      <c r="H41" s="397"/>
      <c r="I41" s="397"/>
      <c r="J41" s="397"/>
      <c r="K41" s="264"/>
    </row>
    <row r="42" spans="2:11" s="1" customFormat="1" ht="15" customHeight="1">
      <c r="B42" s="267"/>
      <c r="C42" s="268"/>
      <c r="D42" s="266"/>
      <c r="E42" s="269" t="s">
        <v>802</v>
      </c>
      <c r="F42" s="266"/>
      <c r="G42" s="397" t="s">
        <v>803</v>
      </c>
      <c r="H42" s="397"/>
      <c r="I42" s="397"/>
      <c r="J42" s="397"/>
      <c r="K42" s="264"/>
    </row>
    <row r="43" spans="2:11" s="1" customFormat="1" ht="15" customHeight="1">
      <c r="B43" s="267"/>
      <c r="C43" s="268"/>
      <c r="D43" s="266"/>
      <c r="E43" s="269"/>
      <c r="F43" s="266"/>
      <c r="G43" s="397" t="s">
        <v>804</v>
      </c>
      <c r="H43" s="397"/>
      <c r="I43" s="397"/>
      <c r="J43" s="397"/>
      <c r="K43" s="264"/>
    </row>
    <row r="44" spans="2:11" s="1" customFormat="1" ht="15" customHeight="1">
      <c r="B44" s="267"/>
      <c r="C44" s="268"/>
      <c r="D44" s="266"/>
      <c r="E44" s="269" t="s">
        <v>805</v>
      </c>
      <c r="F44" s="266"/>
      <c r="G44" s="397" t="s">
        <v>806</v>
      </c>
      <c r="H44" s="397"/>
      <c r="I44" s="397"/>
      <c r="J44" s="397"/>
      <c r="K44" s="264"/>
    </row>
    <row r="45" spans="2:11" s="1" customFormat="1" ht="15" customHeight="1">
      <c r="B45" s="267"/>
      <c r="C45" s="268"/>
      <c r="D45" s="266"/>
      <c r="E45" s="269" t="s">
        <v>119</v>
      </c>
      <c r="F45" s="266"/>
      <c r="G45" s="397" t="s">
        <v>807</v>
      </c>
      <c r="H45" s="397"/>
      <c r="I45" s="397"/>
      <c r="J45" s="397"/>
      <c r="K45" s="264"/>
    </row>
    <row r="46" spans="2:11" s="1" customFormat="1" ht="12.75" customHeight="1">
      <c r="B46" s="267"/>
      <c r="C46" s="268"/>
      <c r="D46" s="266"/>
      <c r="E46" s="266"/>
      <c r="F46" s="266"/>
      <c r="G46" s="266"/>
      <c r="H46" s="266"/>
      <c r="I46" s="266"/>
      <c r="J46" s="266"/>
      <c r="K46" s="264"/>
    </row>
    <row r="47" spans="2:11" s="1" customFormat="1" ht="15" customHeight="1">
      <c r="B47" s="267"/>
      <c r="C47" s="268"/>
      <c r="D47" s="397" t="s">
        <v>808</v>
      </c>
      <c r="E47" s="397"/>
      <c r="F47" s="397"/>
      <c r="G47" s="397"/>
      <c r="H47" s="397"/>
      <c r="I47" s="397"/>
      <c r="J47" s="397"/>
      <c r="K47" s="264"/>
    </row>
    <row r="48" spans="2:11" s="1" customFormat="1" ht="15" customHeight="1">
      <c r="B48" s="267"/>
      <c r="C48" s="268"/>
      <c r="D48" s="268"/>
      <c r="E48" s="397" t="s">
        <v>809</v>
      </c>
      <c r="F48" s="397"/>
      <c r="G48" s="397"/>
      <c r="H48" s="397"/>
      <c r="I48" s="397"/>
      <c r="J48" s="397"/>
      <c r="K48" s="264"/>
    </row>
    <row r="49" spans="2:11" s="1" customFormat="1" ht="15" customHeight="1">
      <c r="B49" s="267"/>
      <c r="C49" s="268"/>
      <c r="D49" s="268"/>
      <c r="E49" s="397" t="s">
        <v>810</v>
      </c>
      <c r="F49" s="397"/>
      <c r="G49" s="397"/>
      <c r="H49" s="397"/>
      <c r="I49" s="397"/>
      <c r="J49" s="397"/>
      <c r="K49" s="264"/>
    </row>
    <row r="50" spans="2:11" s="1" customFormat="1" ht="15" customHeight="1">
      <c r="B50" s="267"/>
      <c r="C50" s="268"/>
      <c r="D50" s="268"/>
      <c r="E50" s="397" t="s">
        <v>811</v>
      </c>
      <c r="F50" s="397"/>
      <c r="G50" s="397"/>
      <c r="H50" s="397"/>
      <c r="I50" s="397"/>
      <c r="J50" s="397"/>
      <c r="K50" s="264"/>
    </row>
    <row r="51" spans="2:11" s="1" customFormat="1" ht="15" customHeight="1">
      <c r="B51" s="267"/>
      <c r="C51" s="268"/>
      <c r="D51" s="397" t="s">
        <v>812</v>
      </c>
      <c r="E51" s="397"/>
      <c r="F51" s="397"/>
      <c r="G51" s="397"/>
      <c r="H51" s="397"/>
      <c r="I51" s="397"/>
      <c r="J51" s="397"/>
      <c r="K51" s="264"/>
    </row>
    <row r="52" spans="2:11" s="1" customFormat="1" ht="25.5" customHeight="1">
      <c r="B52" s="263"/>
      <c r="C52" s="398" t="s">
        <v>813</v>
      </c>
      <c r="D52" s="398"/>
      <c r="E52" s="398"/>
      <c r="F52" s="398"/>
      <c r="G52" s="398"/>
      <c r="H52" s="398"/>
      <c r="I52" s="398"/>
      <c r="J52" s="398"/>
      <c r="K52" s="264"/>
    </row>
    <row r="53" spans="2:11" s="1" customFormat="1" ht="5.25" customHeight="1">
      <c r="B53" s="263"/>
      <c r="C53" s="265"/>
      <c r="D53" s="265"/>
      <c r="E53" s="265"/>
      <c r="F53" s="265"/>
      <c r="G53" s="265"/>
      <c r="H53" s="265"/>
      <c r="I53" s="265"/>
      <c r="J53" s="265"/>
      <c r="K53" s="264"/>
    </row>
    <row r="54" spans="2:11" s="1" customFormat="1" ht="15" customHeight="1">
      <c r="B54" s="263"/>
      <c r="C54" s="397" t="s">
        <v>814</v>
      </c>
      <c r="D54" s="397"/>
      <c r="E54" s="397"/>
      <c r="F54" s="397"/>
      <c r="G54" s="397"/>
      <c r="H54" s="397"/>
      <c r="I54" s="397"/>
      <c r="J54" s="397"/>
      <c r="K54" s="264"/>
    </row>
    <row r="55" spans="2:11" s="1" customFormat="1" ht="15" customHeight="1">
      <c r="B55" s="263"/>
      <c r="C55" s="397" t="s">
        <v>815</v>
      </c>
      <c r="D55" s="397"/>
      <c r="E55" s="397"/>
      <c r="F55" s="397"/>
      <c r="G55" s="397"/>
      <c r="H55" s="397"/>
      <c r="I55" s="397"/>
      <c r="J55" s="397"/>
      <c r="K55" s="264"/>
    </row>
    <row r="56" spans="2:11" s="1" customFormat="1" ht="12.75" customHeight="1">
      <c r="B56" s="263"/>
      <c r="C56" s="266"/>
      <c r="D56" s="266"/>
      <c r="E56" s="266"/>
      <c r="F56" s="266"/>
      <c r="G56" s="266"/>
      <c r="H56" s="266"/>
      <c r="I56" s="266"/>
      <c r="J56" s="266"/>
      <c r="K56" s="264"/>
    </row>
    <row r="57" spans="2:11" s="1" customFormat="1" ht="15" customHeight="1">
      <c r="B57" s="263"/>
      <c r="C57" s="397" t="s">
        <v>816</v>
      </c>
      <c r="D57" s="397"/>
      <c r="E57" s="397"/>
      <c r="F57" s="397"/>
      <c r="G57" s="397"/>
      <c r="H57" s="397"/>
      <c r="I57" s="397"/>
      <c r="J57" s="397"/>
      <c r="K57" s="264"/>
    </row>
    <row r="58" spans="2:11" s="1" customFormat="1" ht="15" customHeight="1">
      <c r="B58" s="263"/>
      <c r="C58" s="268"/>
      <c r="D58" s="397" t="s">
        <v>817</v>
      </c>
      <c r="E58" s="397"/>
      <c r="F58" s="397"/>
      <c r="G58" s="397"/>
      <c r="H58" s="397"/>
      <c r="I58" s="397"/>
      <c r="J58" s="397"/>
      <c r="K58" s="264"/>
    </row>
    <row r="59" spans="2:11" s="1" customFormat="1" ht="15" customHeight="1">
      <c r="B59" s="263"/>
      <c r="C59" s="268"/>
      <c r="D59" s="397" t="s">
        <v>818</v>
      </c>
      <c r="E59" s="397"/>
      <c r="F59" s="397"/>
      <c r="G59" s="397"/>
      <c r="H59" s="397"/>
      <c r="I59" s="397"/>
      <c r="J59" s="397"/>
      <c r="K59" s="264"/>
    </row>
    <row r="60" spans="2:11" s="1" customFormat="1" ht="15" customHeight="1">
      <c r="B60" s="263"/>
      <c r="C60" s="268"/>
      <c r="D60" s="397" t="s">
        <v>819</v>
      </c>
      <c r="E60" s="397"/>
      <c r="F60" s="397"/>
      <c r="G60" s="397"/>
      <c r="H60" s="397"/>
      <c r="I60" s="397"/>
      <c r="J60" s="397"/>
      <c r="K60" s="264"/>
    </row>
    <row r="61" spans="2:11" s="1" customFormat="1" ht="15" customHeight="1">
      <c r="B61" s="263"/>
      <c r="C61" s="268"/>
      <c r="D61" s="397" t="s">
        <v>820</v>
      </c>
      <c r="E61" s="397"/>
      <c r="F61" s="397"/>
      <c r="G61" s="397"/>
      <c r="H61" s="397"/>
      <c r="I61" s="397"/>
      <c r="J61" s="397"/>
      <c r="K61" s="264"/>
    </row>
    <row r="62" spans="2:11" s="1" customFormat="1" ht="15" customHeight="1">
      <c r="B62" s="263"/>
      <c r="C62" s="268"/>
      <c r="D62" s="399" t="s">
        <v>821</v>
      </c>
      <c r="E62" s="399"/>
      <c r="F62" s="399"/>
      <c r="G62" s="399"/>
      <c r="H62" s="399"/>
      <c r="I62" s="399"/>
      <c r="J62" s="399"/>
      <c r="K62" s="264"/>
    </row>
    <row r="63" spans="2:11" s="1" customFormat="1" ht="15" customHeight="1">
      <c r="B63" s="263"/>
      <c r="C63" s="268"/>
      <c r="D63" s="397" t="s">
        <v>822</v>
      </c>
      <c r="E63" s="397"/>
      <c r="F63" s="397"/>
      <c r="G63" s="397"/>
      <c r="H63" s="397"/>
      <c r="I63" s="397"/>
      <c r="J63" s="397"/>
      <c r="K63" s="264"/>
    </row>
    <row r="64" spans="2:11" s="1" customFormat="1" ht="12.75" customHeight="1">
      <c r="B64" s="263"/>
      <c r="C64" s="268"/>
      <c r="D64" s="268"/>
      <c r="E64" s="271"/>
      <c r="F64" s="268"/>
      <c r="G64" s="268"/>
      <c r="H64" s="268"/>
      <c r="I64" s="268"/>
      <c r="J64" s="268"/>
      <c r="K64" s="264"/>
    </row>
    <row r="65" spans="2:11" s="1" customFormat="1" ht="15" customHeight="1">
      <c r="B65" s="263"/>
      <c r="C65" s="268"/>
      <c r="D65" s="397" t="s">
        <v>823</v>
      </c>
      <c r="E65" s="397"/>
      <c r="F65" s="397"/>
      <c r="G65" s="397"/>
      <c r="H65" s="397"/>
      <c r="I65" s="397"/>
      <c r="J65" s="397"/>
      <c r="K65" s="264"/>
    </row>
    <row r="66" spans="2:11" s="1" customFormat="1" ht="15" customHeight="1">
      <c r="B66" s="263"/>
      <c r="C66" s="268"/>
      <c r="D66" s="399" t="s">
        <v>824</v>
      </c>
      <c r="E66" s="399"/>
      <c r="F66" s="399"/>
      <c r="G66" s="399"/>
      <c r="H66" s="399"/>
      <c r="I66" s="399"/>
      <c r="J66" s="399"/>
      <c r="K66" s="264"/>
    </row>
    <row r="67" spans="2:11" s="1" customFormat="1" ht="15" customHeight="1">
      <c r="B67" s="263"/>
      <c r="C67" s="268"/>
      <c r="D67" s="397" t="s">
        <v>825</v>
      </c>
      <c r="E67" s="397"/>
      <c r="F67" s="397"/>
      <c r="G67" s="397"/>
      <c r="H67" s="397"/>
      <c r="I67" s="397"/>
      <c r="J67" s="397"/>
      <c r="K67" s="264"/>
    </row>
    <row r="68" spans="2:11" s="1" customFormat="1" ht="15" customHeight="1">
      <c r="B68" s="263"/>
      <c r="C68" s="268"/>
      <c r="D68" s="397" t="s">
        <v>826</v>
      </c>
      <c r="E68" s="397"/>
      <c r="F68" s="397"/>
      <c r="G68" s="397"/>
      <c r="H68" s="397"/>
      <c r="I68" s="397"/>
      <c r="J68" s="397"/>
      <c r="K68" s="264"/>
    </row>
    <row r="69" spans="2:11" s="1" customFormat="1" ht="15" customHeight="1">
      <c r="B69" s="263"/>
      <c r="C69" s="268"/>
      <c r="D69" s="397" t="s">
        <v>827</v>
      </c>
      <c r="E69" s="397"/>
      <c r="F69" s="397"/>
      <c r="G69" s="397"/>
      <c r="H69" s="397"/>
      <c r="I69" s="397"/>
      <c r="J69" s="397"/>
      <c r="K69" s="264"/>
    </row>
    <row r="70" spans="2:11" s="1" customFormat="1" ht="15" customHeight="1">
      <c r="B70" s="263"/>
      <c r="C70" s="268"/>
      <c r="D70" s="397" t="s">
        <v>828</v>
      </c>
      <c r="E70" s="397"/>
      <c r="F70" s="397"/>
      <c r="G70" s="397"/>
      <c r="H70" s="397"/>
      <c r="I70" s="397"/>
      <c r="J70" s="397"/>
      <c r="K70" s="264"/>
    </row>
    <row r="71" spans="2:11" s="1" customFormat="1" ht="12.75" customHeight="1">
      <c r="B71" s="272"/>
      <c r="C71" s="273"/>
      <c r="D71" s="273"/>
      <c r="E71" s="273"/>
      <c r="F71" s="273"/>
      <c r="G71" s="273"/>
      <c r="H71" s="273"/>
      <c r="I71" s="273"/>
      <c r="J71" s="273"/>
      <c r="K71" s="274"/>
    </row>
    <row r="72" spans="2:11" s="1" customFormat="1" ht="18.75" customHeight="1">
      <c r="B72" s="275"/>
      <c r="C72" s="275"/>
      <c r="D72" s="275"/>
      <c r="E72" s="275"/>
      <c r="F72" s="275"/>
      <c r="G72" s="275"/>
      <c r="H72" s="275"/>
      <c r="I72" s="275"/>
      <c r="J72" s="275"/>
      <c r="K72" s="276"/>
    </row>
    <row r="73" spans="2:11" s="1" customFormat="1" ht="18.75" customHeight="1">
      <c r="B73" s="276"/>
      <c r="C73" s="276"/>
      <c r="D73" s="276"/>
      <c r="E73" s="276"/>
      <c r="F73" s="276"/>
      <c r="G73" s="276"/>
      <c r="H73" s="276"/>
      <c r="I73" s="276"/>
      <c r="J73" s="276"/>
      <c r="K73" s="276"/>
    </row>
    <row r="74" spans="2:11" s="1" customFormat="1" ht="7.5" customHeight="1">
      <c r="B74" s="277"/>
      <c r="C74" s="278"/>
      <c r="D74" s="278"/>
      <c r="E74" s="278"/>
      <c r="F74" s="278"/>
      <c r="G74" s="278"/>
      <c r="H74" s="278"/>
      <c r="I74" s="278"/>
      <c r="J74" s="278"/>
      <c r="K74" s="279"/>
    </row>
    <row r="75" spans="2:11" s="1" customFormat="1" ht="45" customHeight="1">
      <c r="B75" s="280"/>
      <c r="C75" s="392" t="s">
        <v>829</v>
      </c>
      <c r="D75" s="392"/>
      <c r="E75" s="392"/>
      <c r="F75" s="392"/>
      <c r="G75" s="392"/>
      <c r="H75" s="392"/>
      <c r="I75" s="392"/>
      <c r="J75" s="392"/>
      <c r="K75" s="281"/>
    </row>
    <row r="76" spans="2:11" s="1" customFormat="1" ht="17.25" customHeight="1">
      <c r="B76" s="280"/>
      <c r="C76" s="282" t="s">
        <v>830</v>
      </c>
      <c r="D76" s="282"/>
      <c r="E76" s="282"/>
      <c r="F76" s="282" t="s">
        <v>831</v>
      </c>
      <c r="G76" s="283"/>
      <c r="H76" s="282" t="s">
        <v>55</v>
      </c>
      <c r="I76" s="282" t="s">
        <v>58</v>
      </c>
      <c r="J76" s="282" t="s">
        <v>832</v>
      </c>
      <c r="K76" s="281"/>
    </row>
    <row r="77" spans="2:11" s="1" customFormat="1" ht="17.25" customHeight="1">
      <c r="B77" s="280"/>
      <c r="C77" s="284" t="s">
        <v>833</v>
      </c>
      <c r="D77" s="284"/>
      <c r="E77" s="284"/>
      <c r="F77" s="285" t="s">
        <v>834</v>
      </c>
      <c r="G77" s="286"/>
      <c r="H77" s="284"/>
      <c r="I77" s="284"/>
      <c r="J77" s="284" t="s">
        <v>835</v>
      </c>
      <c r="K77" s="281"/>
    </row>
    <row r="78" spans="2:11" s="1" customFormat="1" ht="5.25" customHeight="1">
      <c r="B78" s="280"/>
      <c r="C78" s="287"/>
      <c r="D78" s="287"/>
      <c r="E78" s="287"/>
      <c r="F78" s="287"/>
      <c r="G78" s="288"/>
      <c r="H78" s="287"/>
      <c r="I78" s="287"/>
      <c r="J78" s="287"/>
      <c r="K78" s="281"/>
    </row>
    <row r="79" spans="2:11" s="1" customFormat="1" ht="15" customHeight="1">
      <c r="B79" s="280"/>
      <c r="C79" s="269" t="s">
        <v>54</v>
      </c>
      <c r="D79" s="289"/>
      <c r="E79" s="289"/>
      <c r="F79" s="290" t="s">
        <v>836</v>
      </c>
      <c r="G79" s="291"/>
      <c r="H79" s="269" t="s">
        <v>837</v>
      </c>
      <c r="I79" s="269" t="s">
        <v>838</v>
      </c>
      <c r="J79" s="269">
        <v>20</v>
      </c>
      <c r="K79" s="281"/>
    </row>
    <row r="80" spans="2:11" s="1" customFormat="1" ht="15" customHeight="1">
      <c r="B80" s="280"/>
      <c r="C80" s="269" t="s">
        <v>839</v>
      </c>
      <c r="D80" s="269"/>
      <c r="E80" s="269"/>
      <c r="F80" s="290" t="s">
        <v>836</v>
      </c>
      <c r="G80" s="291"/>
      <c r="H80" s="269" t="s">
        <v>840</v>
      </c>
      <c r="I80" s="269" t="s">
        <v>838</v>
      </c>
      <c r="J80" s="269">
        <v>120</v>
      </c>
      <c r="K80" s="281"/>
    </row>
    <row r="81" spans="2:11" s="1" customFormat="1" ht="15" customHeight="1">
      <c r="B81" s="292"/>
      <c r="C81" s="269" t="s">
        <v>841</v>
      </c>
      <c r="D81" s="269"/>
      <c r="E81" s="269"/>
      <c r="F81" s="290" t="s">
        <v>842</v>
      </c>
      <c r="G81" s="291"/>
      <c r="H81" s="269" t="s">
        <v>843</v>
      </c>
      <c r="I81" s="269" t="s">
        <v>838</v>
      </c>
      <c r="J81" s="269">
        <v>50</v>
      </c>
      <c r="K81" s="281"/>
    </row>
    <row r="82" spans="2:11" s="1" customFormat="1" ht="15" customHeight="1">
      <c r="B82" s="292"/>
      <c r="C82" s="269" t="s">
        <v>844</v>
      </c>
      <c r="D82" s="269"/>
      <c r="E82" s="269"/>
      <c r="F82" s="290" t="s">
        <v>836</v>
      </c>
      <c r="G82" s="291"/>
      <c r="H82" s="269" t="s">
        <v>845</v>
      </c>
      <c r="I82" s="269" t="s">
        <v>846</v>
      </c>
      <c r="J82" s="269"/>
      <c r="K82" s="281"/>
    </row>
    <row r="83" spans="2:11" s="1" customFormat="1" ht="15" customHeight="1">
      <c r="B83" s="292"/>
      <c r="C83" s="293" t="s">
        <v>847</v>
      </c>
      <c r="D83" s="293"/>
      <c r="E83" s="293"/>
      <c r="F83" s="294" t="s">
        <v>842</v>
      </c>
      <c r="G83" s="293"/>
      <c r="H83" s="293" t="s">
        <v>848</v>
      </c>
      <c r="I83" s="293" t="s">
        <v>838</v>
      </c>
      <c r="J83" s="293">
        <v>15</v>
      </c>
      <c r="K83" s="281"/>
    </row>
    <row r="84" spans="2:11" s="1" customFormat="1" ht="15" customHeight="1">
      <c r="B84" s="292"/>
      <c r="C84" s="293" t="s">
        <v>849</v>
      </c>
      <c r="D84" s="293"/>
      <c r="E84" s="293"/>
      <c r="F84" s="294" t="s">
        <v>842</v>
      </c>
      <c r="G84" s="293"/>
      <c r="H84" s="293" t="s">
        <v>850</v>
      </c>
      <c r="I84" s="293" t="s">
        <v>838</v>
      </c>
      <c r="J84" s="293">
        <v>15</v>
      </c>
      <c r="K84" s="281"/>
    </row>
    <row r="85" spans="2:11" s="1" customFormat="1" ht="15" customHeight="1">
      <c r="B85" s="292"/>
      <c r="C85" s="293" t="s">
        <v>851</v>
      </c>
      <c r="D85" s="293"/>
      <c r="E85" s="293"/>
      <c r="F85" s="294" t="s">
        <v>842</v>
      </c>
      <c r="G85" s="293"/>
      <c r="H85" s="293" t="s">
        <v>852</v>
      </c>
      <c r="I85" s="293" t="s">
        <v>838</v>
      </c>
      <c r="J85" s="293">
        <v>20</v>
      </c>
      <c r="K85" s="281"/>
    </row>
    <row r="86" spans="2:11" s="1" customFormat="1" ht="15" customHeight="1">
      <c r="B86" s="292"/>
      <c r="C86" s="293" t="s">
        <v>853</v>
      </c>
      <c r="D86" s="293"/>
      <c r="E86" s="293"/>
      <c r="F86" s="294" t="s">
        <v>842</v>
      </c>
      <c r="G86" s="293"/>
      <c r="H86" s="293" t="s">
        <v>854</v>
      </c>
      <c r="I86" s="293" t="s">
        <v>838</v>
      </c>
      <c r="J86" s="293">
        <v>20</v>
      </c>
      <c r="K86" s="281"/>
    </row>
    <row r="87" spans="2:11" s="1" customFormat="1" ht="15" customHeight="1">
      <c r="B87" s="292"/>
      <c r="C87" s="269" t="s">
        <v>855</v>
      </c>
      <c r="D87" s="269"/>
      <c r="E87" s="269"/>
      <c r="F87" s="290" t="s">
        <v>842</v>
      </c>
      <c r="G87" s="291"/>
      <c r="H87" s="269" t="s">
        <v>856</v>
      </c>
      <c r="I87" s="269" t="s">
        <v>838</v>
      </c>
      <c r="J87" s="269">
        <v>50</v>
      </c>
      <c r="K87" s="281"/>
    </row>
    <row r="88" spans="2:11" s="1" customFormat="1" ht="15" customHeight="1">
      <c r="B88" s="292"/>
      <c r="C88" s="269" t="s">
        <v>857</v>
      </c>
      <c r="D88" s="269"/>
      <c r="E88" s="269"/>
      <c r="F88" s="290" t="s">
        <v>842</v>
      </c>
      <c r="G88" s="291"/>
      <c r="H88" s="269" t="s">
        <v>858</v>
      </c>
      <c r="I88" s="269" t="s">
        <v>838</v>
      </c>
      <c r="J88" s="269">
        <v>20</v>
      </c>
      <c r="K88" s="281"/>
    </row>
    <row r="89" spans="2:11" s="1" customFormat="1" ht="15" customHeight="1">
      <c r="B89" s="292"/>
      <c r="C89" s="269" t="s">
        <v>859</v>
      </c>
      <c r="D89" s="269"/>
      <c r="E89" s="269"/>
      <c r="F89" s="290" t="s">
        <v>842</v>
      </c>
      <c r="G89" s="291"/>
      <c r="H89" s="269" t="s">
        <v>860</v>
      </c>
      <c r="I89" s="269" t="s">
        <v>838</v>
      </c>
      <c r="J89" s="269">
        <v>20</v>
      </c>
      <c r="K89" s="281"/>
    </row>
    <row r="90" spans="2:11" s="1" customFormat="1" ht="15" customHeight="1">
      <c r="B90" s="292"/>
      <c r="C90" s="269" t="s">
        <v>861</v>
      </c>
      <c r="D90" s="269"/>
      <c r="E90" s="269"/>
      <c r="F90" s="290" t="s">
        <v>842</v>
      </c>
      <c r="G90" s="291"/>
      <c r="H90" s="269" t="s">
        <v>862</v>
      </c>
      <c r="I90" s="269" t="s">
        <v>838</v>
      </c>
      <c r="J90" s="269">
        <v>50</v>
      </c>
      <c r="K90" s="281"/>
    </row>
    <row r="91" spans="2:11" s="1" customFormat="1" ht="15" customHeight="1">
      <c r="B91" s="292"/>
      <c r="C91" s="269" t="s">
        <v>863</v>
      </c>
      <c r="D91" s="269"/>
      <c r="E91" s="269"/>
      <c r="F91" s="290" t="s">
        <v>842</v>
      </c>
      <c r="G91" s="291"/>
      <c r="H91" s="269" t="s">
        <v>863</v>
      </c>
      <c r="I91" s="269" t="s">
        <v>838</v>
      </c>
      <c r="J91" s="269">
        <v>50</v>
      </c>
      <c r="K91" s="281"/>
    </row>
    <row r="92" spans="2:11" s="1" customFormat="1" ht="15" customHeight="1">
      <c r="B92" s="292"/>
      <c r="C92" s="269" t="s">
        <v>864</v>
      </c>
      <c r="D92" s="269"/>
      <c r="E92" s="269"/>
      <c r="F92" s="290" t="s">
        <v>842</v>
      </c>
      <c r="G92" s="291"/>
      <c r="H92" s="269" t="s">
        <v>865</v>
      </c>
      <c r="I92" s="269" t="s">
        <v>838</v>
      </c>
      <c r="J92" s="269">
        <v>255</v>
      </c>
      <c r="K92" s="281"/>
    </row>
    <row r="93" spans="2:11" s="1" customFormat="1" ht="15" customHeight="1">
      <c r="B93" s="292"/>
      <c r="C93" s="269" t="s">
        <v>866</v>
      </c>
      <c r="D93" s="269"/>
      <c r="E93" s="269"/>
      <c r="F93" s="290" t="s">
        <v>836</v>
      </c>
      <c r="G93" s="291"/>
      <c r="H93" s="269" t="s">
        <v>867</v>
      </c>
      <c r="I93" s="269" t="s">
        <v>868</v>
      </c>
      <c r="J93" s="269"/>
      <c r="K93" s="281"/>
    </row>
    <row r="94" spans="2:11" s="1" customFormat="1" ht="15" customHeight="1">
      <c r="B94" s="292"/>
      <c r="C94" s="269" t="s">
        <v>869</v>
      </c>
      <c r="D94" s="269"/>
      <c r="E94" s="269"/>
      <c r="F94" s="290" t="s">
        <v>836</v>
      </c>
      <c r="G94" s="291"/>
      <c r="H94" s="269" t="s">
        <v>870</v>
      </c>
      <c r="I94" s="269" t="s">
        <v>871</v>
      </c>
      <c r="J94" s="269"/>
      <c r="K94" s="281"/>
    </row>
    <row r="95" spans="2:11" s="1" customFormat="1" ht="15" customHeight="1">
      <c r="B95" s="292"/>
      <c r="C95" s="269" t="s">
        <v>872</v>
      </c>
      <c r="D95" s="269"/>
      <c r="E95" s="269"/>
      <c r="F95" s="290" t="s">
        <v>836</v>
      </c>
      <c r="G95" s="291"/>
      <c r="H95" s="269" t="s">
        <v>872</v>
      </c>
      <c r="I95" s="269" t="s">
        <v>871</v>
      </c>
      <c r="J95" s="269"/>
      <c r="K95" s="281"/>
    </row>
    <row r="96" spans="2:11" s="1" customFormat="1" ht="15" customHeight="1">
      <c r="B96" s="292"/>
      <c r="C96" s="269" t="s">
        <v>39</v>
      </c>
      <c r="D96" s="269"/>
      <c r="E96" s="269"/>
      <c r="F96" s="290" t="s">
        <v>836</v>
      </c>
      <c r="G96" s="291"/>
      <c r="H96" s="269" t="s">
        <v>873</v>
      </c>
      <c r="I96" s="269" t="s">
        <v>871</v>
      </c>
      <c r="J96" s="269"/>
      <c r="K96" s="281"/>
    </row>
    <row r="97" spans="2:11" s="1" customFormat="1" ht="15" customHeight="1">
      <c r="B97" s="292"/>
      <c r="C97" s="269" t="s">
        <v>49</v>
      </c>
      <c r="D97" s="269"/>
      <c r="E97" s="269"/>
      <c r="F97" s="290" t="s">
        <v>836</v>
      </c>
      <c r="G97" s="291"/>
      <c r="H97" s="269" t="s">
        <v>874</v>
      </c>
      <c r="I97" s="269" t="s">
        <v>871</v>
      </c>
      <c r="J97" s="269"/>
      <c r="K97" s="281"/>
    </row>
    <row r="98" spans="2:11" s="1" customFormat="1" ht="15" customHeight="1">
      <c r="B98" s="295"/>
      <c r="C98" s="296"/>
      <c r="D98" s="296"/>
      <c r="E98" s="296"/>
      <c r="F98" s="296"/>
      <c r="G98" s="296"/>
      <c r="H98" s="296"/>
      <c r="I98" s="296"/>
      <c r="J98" s="296"/>
      <c r="K98" s="297"/>
    </row>
    <row r="99" spans="2:11" s="1" customFormat="1" ht="18.75" customHeight="1">
      <c r="B99" s="298"/>
      <c r="C99" s="299"/>
      <c r="D99" s="299"/>
      <c r="E99" s="299"/>
      <c r="F99" s="299"/>
      <c r="G99" s="299"/>
      <c r="H99" s="299"/>
      <c r="I99" s="299"/>
      <c r="J99" s="299"/>
      <c r="K99" s="298"/>
    </row>
    <row r="100" spans="2:11" s="1" customFormat="1" ht="18.75" customHeight="1">
      <c r="B100" s="276"/>
      <c r="C100" s="276"/>
      <c r="D100" s="276"/>
      <c r="E100" s="276"/>
      <c r="F100" s="276"/>
      <c r="G100" s="276"/>
      <c r="H100" s="276"/>
      <c r="I100" s="276"/>
      <c r="J100" s="276"/>
      <c r="K100" s="276"/>
    </row>
    <row r="101" spans="2:11" s="1" customFormat="1" ht="7.5" customHeight="1">
      <c r="B101" s="277"/>
      <c r="C101" s="278"/>
      <c r="D101" s="278"/>
      <c r="E101" s="278"/>
      <c r="F101" s="278"/>
      <c r="G101" s="278"/>
      <c r="H101" s="278"/>
      <c r="I101" s="278"/>
      <c r="J101" s="278"/>
      <c r="K101" s="279"/>
    </row>
    <row r="102" spans="2:11" s="1" customFormat="1" ht="45" customHeight="1">
      <c r="B102" s="280"/>
      <c r="C102" s="392" t="s">
        <v>875</v>
      </c>
      <c r="D102" s="392"/>
      <c r="E102" s="392"/>
      <c r="F102" s="392"/>
      <c r="G102" s="392"/>
      <c r="H102" s="392"/>
      <c r="I102" s="392"/>
      <c r="J102" s="392"/>
      <c r="K102" s="281"/>
    </row>
    <row r="103" spans="2:11" s="1" customFormat="1" ht="17.25" customHeight="1">
      <c r="B103" s="280"/>
      <c r="C103" s="282" t="s">
        <v>830</v>
      </c>
      <c r="D103" s="282"/>
      <c r="E103" s="282"/>
      <c r="F103" s="282" t="s">
        <v>831</v>
      </c>
      <c r="G103" s="283"/>
      <c r="H103" s="282" t="s">
        <v>55</v>
      </c>
      <c r="I103" s="282" t="s">
        <v>58</v>
      </c>
      <c r="J103" s="282" t="s">
        <v>832</v>
      </c>
      <c r="K103" s="281"/>
    </row>
    <row r="104" spans="2:11" s="1" customFormat="1" ht="17.25" customHeight="1">
      <c r="B104" s="280"/>
      <c r="C104" s="284" t="s">
        <v>833</v>
      </c>
      <c r="D104" s="284"/>
      <c r="E104" s="284"/>
      <c r="F104" s="285" t="s">
        <v>834</v>
      </c>
      <c r="G104" s="286"/>
      <c r="H104" s="284"/>
      <c r="I104" s="284"/>
      <c r="J104" s="284" t="s">
        <v>835</v>
      </c>
      <c r="K104" s="281"/>
    </row>
    <row r="105" spans="2:11" s="1" customFormat="1" ht="5.25" customHeight="1">
      <c r="B105" s="280"/>
      <c r="C105" s="282"/>
      <c r="D105" s="282"/>
      <c r="E105" s="282"/>
      <c r="F105" s="282"/>
      <c r="G105" s="300"/>
      <c r="H105" s="282"/>
      <c r="I105" s="282"/>
      <c r="J105" s="282"/>
      <c r="K105" s="281"/>
    </row>
    <row r="106" spans="2:11" s="1" customFormat="1" ht="15" customHeight="1">
      <c r="B106" s="280"/>
      <c r="C106" s="269" t="s">
        <v>54</v>
      </c>
      <c r="D106" s="289"/>
      <c r="E106" s="289"/>
      <c r="F106" s="290" t="s">
        <v>836</v>
      </c>
      <c r="G106" s="269"/>
      <c r="H106" s="269" t="s">
        <v>876</v>
      </c>
      <c r="I106" s="269" t="s">
        <v>838</v>
      </c>
      <c r="J106" s="269">
        <v>20</v>
      </c>
      <c r="K106" s="281"/>
    </row>
    <row r="107" spans="2:11" s="1" customFormat="1" ht="15" customHeight="1">
      <c r="B107" s="280"/>
      <c r="C107" s="269" t="s">
        <v>839</v>
      </c>
      <c r="D107" s="269"/>
      <c r="E107" s="269"/>
      <c r="F107" s="290" t="s">
        <v>836</v>
      </c>
      <c r="G107" s="269"/>
      <c r="H107" s="269" t="s">
        <v>876</v>
      </c>
      <c r="I107" s="269" t="s">
        <v>838</v>
      </c>
      <c r="J107" s="269">
        <v>120</v>
      </c>
      <c r="K107" s="281"/>
    </row>
    <row r="108" spans="2:11" s="1" customFormat="1" ht="15" customHeight="1">
      <c r="B108" s="292"/>
      <c r="C108" s="269" t="s">
        <v>841</v>
      </c>
      <c r="D108" s="269"/>
      <c r="E108" s="269"/>
      <c r="F108" s="290" t="s">
        <v>842</v>
      </c>
      <c r="G108" s="269"/>
      <c r="H108" s="269" t="s">
        <v>876</v>
      </c>
      <c r="I108" s="269" t="s">
        <v>838</v>
      </c>
      <c r="J108" s="269">
        <v>50</v>
      </c>
      <c r="K108" s="281"/>
    </row>
    <row r="109" spans="2:11" s="1" customFormat="1" ht="15" customHeight="1">
      <c r="B109" s="292"/>
      <c r="C109" s="269" t="s">
        <v>844</v>
      </c>
      <c r="D109" s="269"/>
      <c r="E109" s="269"/>
      <c r="F109" s="290" t="s">
        <v>836</v>
      </c>
      <c r="G109" s="269"/>
      <c r="H109" s="269" t="s">
        <v>876</v>
      </c>
      <c r="I109" s="269" t="s">
        <v>846</v>
      </c>
      <c r="J109" s="269"/>
      <c r="K109" s="281"/>
    </row>
    <row r="110" spans="2:11" s="1" customFormat="1" ht="15" customHeight="1">
      <c r="B110" s="292"/>
      <c r="C110" s="269" t="s">
        <v>855</v>
      </c>
      <c r="D110" s="269"/>
      <c r="E110" s="269"/>
      <c r="F110" s="290" t="s">
        <v>842</v>
      </c>
      <c r="G110" s="269"/>
      <c r="H110" s="269" t="s">
        <v>876</v>
      </c>
      <c r="I110" s="269" t="s">
        <v>838</v>
      </c>
      <c r="J110" s="269">
        <v>50</v>
      </c>
      <c r="K110" s="281"/>
    </row>
    <row r="111" spans="2:11" s="1" customFormat="1" ht="15" customHeight="1">
      <c r="B111" s="292"/>
      <c r="C111" s="269" t="s">
        <v>863</v>
      </c>
      <c r="D111" s="269"/>
      <c r="E111" s="269"/>
      <c r="F111" s="290" t="s">
        <v>842</v>
      </c>
      <c r="G111" s="269"/>
      <c r="H111" s="269" t="s">
        <v>876</v>
      </c>
      <c r="I111" s="269" t="s">
        <v>838</v>
      </c>
      <c r="J111" s="269">
        <v>50</v>
      </c>
      <c r="K111" s="281"/>
    </row>
    <row r="112" spans="2:11" s="1" customFormat="1" ht="15" customHeight="1">
      <c r="B112" s="292"/>
      <c r="C112" s="269" t="s">
        <v>861</v>
      </c>
      <c r="D112" s="269"/>
      <c r="E112" s="269"/>
      <c r="F112" s="290" t="s">
        <v>842</v>
      </c>
      <c r="G112" s="269"/>
      <c r="H112" s="269" t="s">
        <v>876</v>
      </c>
      <c r="I112" s="269" t="s">
        <v>838</v>
      </c>
      <c r="J112" s="269">
        <v>50</v>
      </c>
      <c r="K112" s="281"/>
    </row>
    <row r="113" spans="2:11" s="1" customFormat="1" ht="15" customHeight="1">
      <c r="B113" s="292"/>
      <c r="C113" s="269" t="s">
        <v>54</v>
      </c>
      <c r="D113" s="269"/>
      <c r="E113" s="269"/>
      <c r="F113" s="290" t="s">
        <v>836</v>
      </c>
      <c r="G113" s="269"/>
      <c r="H113" s="269" t="s">
        <v>877</v>
      </c>
      <c r="I113" s="269" t="s">
        <v>838</v>
      </c>
      <c r="J113" s="269">
        <v>20</v>
      </c>
      <c r="K113" s="281"/>
    </row>
    <row r="114" spans="2:11" s="1" customFormat="1" ht="15" customHeight="1">
      <c r="B114" s="292"/>
      <c r="C114" s="269" t="s">
        <v>878</v>
      </c>
      <c r="D114" s="269"/>
      <c r="E114" s="269"/>
      <c r="F114" s="290" t="s">
        <v>836</v>
      </c>
      <c r="G114" s="269"/>
      <c r="H114" s="269" t="s">
        <v>879</v>
      </c>
      <c r="I114" s="269" t="s">
        <v>838</v>
      </c>
      <c r="J114" s="269">
        <v>120</v>
      </c>
      <c r="K114" s="281"/>
    </row>
    <row r="115" spans="2:11" s="1" customFormat="1" ht="15" customHeight="1">
      <c r="B115" s="292"/>
      <c r="C115" s="269" t="s">
        <v>39</v>
      </c>
      <c r="D115" s="269"/>
      <c r="E115" s="269"/>
      <c r="F115" s="290" t="s">
        <v>836</v>
      </c>
      <c r="G115" s="269"/>
      <c r="H115" s="269" t="s">
        <v>880</v>
      </c>
      <c r="I115" s="269" t="s">
        <v>871</v>
      </c>
      <c r="J115" s="269"/>
      <c r="K115" s="281"/>
    </row>
    <row r="116" spans="2:11" s="1" customFormat="1" ht="15" customHeight="1">
      <c r="B116" s="292"/>
      <c r="C116" s="269" t="s">
        <v>49</v>
      </c>
      <c r="D116" s="269"/>
      <c r="E116" s="269"/>
      <c r="F116" s="290" t="s">
        <v>836</v>
      </c>
      <c r="G116" s="269"/>
      <c r="H116" s="269" t="s">
        <v>881</v>
      </c>
      <c r="I116" s="269" t="s">
        <v>871</v>
      </c>
      <c r="J116" s="269"/>
      <c r="K116" s="281"/>
    </row>
    <row r="117" spans="2:11" s="1" customFormat="1" ht="15" customHeight="1">
      <c r="B117" s="292"/>
      <c r="C117" s="269" t="s">
        <v>58</v>
      </c>
      <c r="D117" s="269"/>
      <c r="E117" s="269"/>
      <c r="F117" s="290" t="s">
        <v>836</v>
      </c>
      <c r="G117" s="269"/>
      <c r="H117" s="269" t="s">
        <v>882</v>
      </c>
      <c r="I117" s="269" t="s">
        <v>883</v>
      </c>
      <c r="J117" s="269"/>
      <c r="K117" s="281"/>
    </row>
    <row r="118" spans="2:11" s="1" customFormat="1" ht="15" customHeight="1">
      <c r="B118" s="295"/>
      <c r="C118" s="301"/>
      <c r="D118" s="301"/>
      <c r="E118" s="301"/>
      <c r="F118" s="301"/>
      <c r="G118" s="301"/>
      <c r="H118" s="301"/>
      <c r="I118" s="301"/>
      <c r="J118" s="301"/>
      <c r="K118" s="297"/>
    </row>
    <row r="119" spans="2:11" s="1" customFormat="1" ht="18.75" customHeight="1">
      <c r="B119" s="302"/>
      <c r="C119" s="303"/>
      <c r="D119" s="303"/>
      <c r="E119" s="303"/>
      <c r="F119" s="304"/>
      <c r="G119" s="303"/>
      <c r="H119" s="303"/>
      <c r="I119" s="303"/>
      <c r="J119" s="303"/>
      <c r="K119" s="302"/>
    </row>
    <row r="120" spans="2:11" s="1" customFormat="1" ht="18.75" customHeight="1">
      <c r="B120" s="276"/>
      <c r="C120" s="276"/>
      <c r="D120" s="276"/>
      <c r="E120" s="276"/>
      <c r="F120" s="276"/>
      <c r="G120" s="276"/>
      <c r="H120" s="276"/>
      <c r="I120" s="276"/>
      <c r="J120" s="276"/>
      <c r="K120" s="276"/>
    </row>
    <row r="121" spans="2:11" s="1" customFormat="1" ht="7.5" customHeight="1">
      <c r="B121" s="305"/>
      <c r="C121" s="306"/>
      <c r="D121" s="306"/>
      <c r="E121" s="306"/>
      <c r="F121" s="306"/>
      <c r="G121" s="306"/>
      <c r="H121" s="306"/>
      <c r="I121" s="306"/>
      <c r="J121" s="306"/>
      <c r="K121" s="307"/>
    </row>
    <row r="122" spans="2:11" s="1" customFormat="1" ht="45" customHeight="1">
      <c r="B122" s="308"/>
      <c r="C122" s="393" t="s">
        <v>884</v>
      </c>
      <c r="D122" s="393"/>
      <c r="E122" s="393"/>
      <c r="F122" s="393"/>
      <c r="G122" s="393"/>
      <c r="H122" s="393"/>
      <c r="I122" s="393"/>
      <c r="J122" s="393"/>
      <c r="K122" s="309"/>
    </row>
    <row r="123" spans="2:11" s="1" customFormat="1" ht="17.25" customHeight="1">
      <c r="B123" s="310"/>
      <c r="C123" s="282" t="s">
        <v>830</v>
      </c>
      <c r="D123" s="282"/>
      <c r="E123" s="282"/>
      <c r="F123" s="282" t="s">
        <v>831</v>
      </c>
      <c r="G123" s="283"/>
      <c r="H123" s="282" t="s">
        <v>55</v>
      </c>
      <c r="I123" s="282" t="s">
        <v>58</v>
      </c>
      <c r="J123" s="282" t="s">
        <v>832</v>
      </c>
      <c r="K123" s="311"/>
    </row>
    <row r="124" spans="2:11" s="1" customFormat="1" ht="17.25" customHeight="1">
      <c r="B124" s="310"/>
      <c r="C124" s="284" t="s">
        <v>833</v>
      </c>
      <c r="D124" s="284"/>
      <c r="E124" s="284"/>
      <c r="F124" s="285" t="s">
        <v>834</v>
      </c>
      <c r="G124" s="286"/>
      <c r="H124" s="284"/>
      <c r="I124" s="284"/>
      <c r="J124" s="284" t="s">
        <v>835</v>
      </c>
      <c r="K124" s="311"/>
    </row>
    <row r="125" spans="2:11" s="1" customFormat="1" ht="5.25" customHeight="1">
      <c r="B125" s="312"/>
      <c r="C125" s="287"/>
      <c r="D125" s="287"/>
      <c r="E125" s="287"/>
      <c r="F125" s="287"/>
      <c r="G125" s="313"/>
      <c r="H125" s="287"/>
      <c r="I125" s="287"/>
      <c r="J125" s="287"/>
      <c r="K125" s="314"/>
    </row>
    <row r="126" spans="2:11" s="1" customFormat="1" ht="15" customHeight="1">
      <c r="B126" s="312"/>
      <c r="C126" s="269" t="s">
        <v>839</v>
      </c>
      <c r="D126" s="289"/>
      <c r="E126" s="289"/>
      <c r="F126" s="290" t="s">
        <v>836</v>
      </c>
      <c r="G126" s="269"/>
      <c r="H126" s="269" t="s">
        <v>876</v>
      </c>
      <c r="I126" s="269" t="s">
        <v>838</v>
      </c>
      <c r="J126" s="269">
        <v>120</v>
      </c>
      <c r="K126" s="315"/>
    </row>
    <row r="127" spans="2:11" s="1" customFormat="1" ht="15" customHeight="1">
      <c r="B127" s="312"/>
      <c r="C127" s="269" t="s">
        <v>885</v>
      </c>
      <c r="D127" s="269"/>
      <c r="E127" s="269"/>
      <c r="F127" s="290" t="s">
        <v>836</v>
      </c>
      <c r="G127" s="269"/>
      <c r="H127" s="269" t="s">
        <v>886</v>
      </c>
      <c r="I127" s="269" t="s">
        <v>838</v>
      </c>
      <c r="J127" s="269" t="s">
        <v>887</v>
      </c>
      <c r="K127" s="315"/>
    </row>
    <row r="128" spans="2:11" s="1" customFormat="1" ht="15" customHeight="1">
      <c r="B128" s="312"/>
      <c r="C128" s="269" t="s">
        <v>86</v>
      </c>
      <c r="D128" s="269"/>
      <c r="E128" s="269"/>
      <c r="F128" s="290" t="s">
        <v>836</v>
      </c>
      <c r="G128" s="269"/>
      <c r="H128" s="269" t="s">
        <v>888</v>
      </c>
      <c r="I128" s="269" t="s">
        <v>838</v>
      </c>
      <c r="J128" s="269" t="s">
        <v>887</v>
      </c>
      <c r="K128" s="315"/>
    </row>
    <row r="129" spans="2:11" s="1" customFormat="1" ht="15" customHeight="1">
      <c r="B129" s="312"/>
      <c r="C129" s="269" t="s">
        <v>847</v>
      </c>
      <c r="D129" s="269"/>
      <c r="E129" s="269"/>
      <c r="F129" s="290" t="s">
        <v>842</v>
      </c>
      <c r="G129" s="269"/>
      <c r="H129" s="269" t="s">
        <v>848</v>
      </c>
      <c r="I129" s="269" t="s">
        <v>838</v>
      </c>
      <c r="J129" s="269">
        <v>15</v>
      </c>
      <c r="K129" s="315"/>
    </row>
    <row r="130" spans="2:11" s="1" customFormat="1" ht="15" customHeight="1">
      <c r="B130" s="312"/>
      <c r="C130" s="293" t="s">
        <v>849</v>
      </c>
      <c r="D130" s="293"/>
      <c r="E130" s="293"/>
      <c r="F130" s="294" t="s">
        <v>842</v>
      </c>
      <c r="G130" s="293"/>
      <c r="H130" s="293" t="s">
        <v>850</v>
      </c>
      <c r="I130" s="293" t="s">
        <v>838</v>
      </c>
      <c r="J130" s="293">
        <v>15</v>
      </c>
      <c r="K130" s="315"/>
    </row>
    <row r="131" spans="2:11" s="1" customFormat="1" ht="15" customHeight="1">
      <c r="B131" s="312"/>
      <c r="C131" s="293" t="s">
        <v>851</v>
      </c>
      <c r="D131" s="293"/>
      <c r="E131" s="293"/>
      <c r="F131" s="294" t="s">
        <v>842</v>
      </c>
      <c r="G131" s="293"/>
      <c r="H131" s="293" t="s">
        <v>852</v>
      </c>
      <c r="I131" s="293" t="s">
        <v>838</v>
      </c>
      <c r="J131" s="293">
        <v>20</v>
      </c>
      <c r="K131" s="315"/>
    </row>
    <row r="132" spans="2:11" s="1" customFormat="1" ht="15" customHeight="1">
      <c r="B132" s="312"/>
      <c r="C132" s="293" t="s">
        <v>853</v>
      </c>
      <c r="D132" s="293"/>
      <c r="E132" s="293"/>
      <c r="F132" s="294" t="s">
        <v>842</v>
      </c>
      <c r="G132" s="293"/>
      <c r="H132" s="293" t="s">
        <v>854</v>
      </c>
      <c r="I132" s="293" t="s">
        <v>838</v>
      </c>
      <c r="J132" s="293">
        <v>20</v>
      </c>
      <c r="K132" s="315"/>
    </row>
    <row r="133" spans="2:11" s="1" customFormat="1" ht="15" customHeight="1">
      <c r="B133" s="312"/>
      <c r="C133" s="269" t="s">
        <v>841</v>
      </c>
      <c r="D133" s="269"/>
      <c r="E133" s="269"/>
      <c r="F133" s="290" t="s">
        <v>842</v>
      </c>
      <c r="G133" s="269"/>
      <c r="H133" s="269" t="s">
        <v>876</v>
      </c>
      <c r="I133" s="269" t="s">
        <v>838</v>
      </c>
      <c r="J133" s="269">
        <v>50</v>
      </c>
      <c r="K133" s="315"/>
    </row>
    <row r="134" spans="2:11" s="1" customFormat="1" ht="15" customHeight="1">
      <c r="B134" s="312"/>
      <c r="C134" s="269" t="s">
        <v>855</v>
      </c>
      <c r="D134" s="269"/>
      <c r="E134" s="269"/>
      <c r="F134" s="290" t="s">
        <v>842</v>
      </c>
      <c r="G134" s="269"/>
      <c r="H134" s="269" t="s">
        <v>876</v>
      </c>
      <c r="I134" s="269" t="s">
        <v>838</v>
      </c>
      <c r="J134" s="269">
        <v>50</v>
      </c>
      <c r="K134" s="315"/>
    </row>
    <row r="135" spans="2:11" s="1" customFormat="1" ht="15" customHeight="1">
      <c r="B135" s="312"/>
      <c r="C135" s="269" t="s">
        <v>861</v>
      </c>
      <c r="D135" s="269"/>
      <c r="E135" s="269"/>
      <c r="F135" s="290" t="s">
        <v>842</v>
      </c>
      <c r="G135" s="269"/>
      <c r="H135" s="269" t="s">
        <v>876</v>
      </c>
      <c r="I135" s="269" t="s">
        <v>838</v>
      </c>
      <c r="J135" s="269">
        <v>50</v>
      </c>
      <c r="K135" s="315"/>
    </row>
    <row r="136" spans="2:11" s="1" customFormat="1" ht="15" customHeight="1">
      <c r="B136" s="312"/>
      <c r="C136" s="269" t="s">
        <v>863</v>
      </c>
      <c r="D136" s="269"/>
      <c r="E136" s="269"/>
      <c r="F136" s="290" t="s">
        <v>842</v>
      </c>
      <c r="G136" s="269"/>
      <c r="H136" s="269" t="s">
        <v>876</v>
      </c>
      <c r="I136" s="269" t="s">
        <v>838</v>
      </c>
      <c r="J136" s="269">
        <v>50</v>
      </c>
      <c r="K136" s="315"/>
    </row>
    <row r="137" spans="2:11" s="1" customFormat="1" ht="15" customHeight="1">
      <c r="B137" s="312"/>
      <c r="C137" s="269" t="s">
        <v>864</v>
      </c>
      <c r="D137" s="269"/>
      <c r="E137" s="269"/>
      <c r="F137" s="290" t="s">
        <v>842</v>
      </c>
      <c r="G137" s="269"/>
      <c r="H137" s="269" t="s">
        <v>889</v>
      </c>
      <c r="I137" s="269" t="s">
        <v>838</v>
      </c>
      <c r="J137" s="269">
        <v>255</v>
      </c>
      <c r="K137" s="315"/>
    </row>
    <row r="138" spans="2:11" s="1" customFormat="1" ht="15" customHeight="1">
      <c r="B138" s="312"/>
      <c r="C138" s="269" t="s">
        <v>866</v>
      </c>
      <c r="D138" s="269"/>
      <c r="E138" s="269"/>
      <c r="F138" s="290" t="s">
        <v>836</v>
      </c>
      <c r="G138" s="269"/>
      <c r="H138" s="269" t="s">
        <v>890</v>
      </c>
      <c r="I138" s="269" t="s">
        <v>868</v>
      </c>
      <c r="J138" s="269"/>
      <c r="K138" s="315"/>
    </row>
    <row r="139" spans="2:11" s="1" customFormat="1" ht="15" customHeight="1">
      <c r="B139" s="312"/>
      <c r="C139" s="269" t="s">
        <v>869</v>
      </c>
      <c r="D139" s="269"/>
      <c r="E139" s="269"/>
      <c r="F139" s="290" t="s">
        <v>836</v>
      </c>
      <c r="G139" s="269"/>
      <c r="H139" s="269" t="s">
        <v>891</v>
      </c>
      <c r="I139" s="269" t="s">
        <v>871</v>
      </c>
      <c r="J139" s="269"/>
      <c r="K139" s="315"/>
    </row>
    <row r="140" spans="2:11" s="1" customFormat="1" ht="15" customHeight="1">
      <c r="B140" s="312"/>
      <c r="C140" s="269" t="s">
        <v>872</v>
      </c>
      <c r="D140" s="269"/>
      <c r="E140" s="269"/>
      <c r="F140" s="290" t="s">
        <v>836</v>
      </c>
      <c r="G140" s="269"/>
      <c r="H140" s="269" t="s">
        <v>872</v>
      </c>
      <c r="I140" s="269" t="s">
        <v>871</v>
      </c>
      <c r="J140" s="269"/>
      <c r="K140" s="315"/>
    </row>
    <row r="141" spans="2:11" s="1" customFormat="1" ht="15" customHeight="1">
      <c r="B141" s="312"/>
      <c r="C141" s="269" t="s">
        <v>39</v>
      </c>
      <c r="D141" s="269"/>
      <c r="E141" s="269"/>
      <c r="F141" s="290" t="s">
        <v>836</v>
      </c>
      <c r="G141" s="269"/>
      <c r="H141" s="269" t="s">
        <v>892</v>
      </c>
      <c r="I141" s="269" t="s">
        <v>871</v>
      </c>
      <c r="J141" s="269"/>
      <c r="K141" s="315"/>
    </row>
    <row r="142" spans="2:11" s="1" customFormat="1" ht="15" customHeight="1">
      <c r="B142" s="312"/>
      <c r="C142" s="269" t="s">
        <v>893</v>
      </c>
      <c r="D142" s="269"/>
      <c r="E142" s="269"/>
      <c r="F142" s="290" t="s">
        <v>836</v>
      </c>
      <c r="G142" s="269"/>
      <c r="H142" s="269" t="s">
        <v>894</v>
      </c>
      <c r="I142" s="269" t="s">
        <v>871</v>
      </c>
      <c r="J142" s="269"/>
      <c r="K142" s="315"/>
    </row>
    <row r="143" spans="2:11" s="1" customFormat="1" ht="15" customHeight="1">
      <c r="B143" s="316"/>
      <c r="C143" s="317"/>
      <c r="D143" s="317"/>
      <c r="E143" s="317"/>
      <c r="F143" s="317"/>
      <c r="G143" s="317"/>
      <c r="H143" s="317"/>
      <c r="I143" s="317"/>
      <c r="J143" s="317"/>
      <c r="K143" s="318"/>
    </row>
    <row r="144" spans="2:11" s="1" customFormat="1" ht="18.75" customHeight="1">
      <c r="B144" s="303"/>
      <c r="C144" s="303"/>
      <c r="D144" s="303"/>
      <c r="E144" s="303"/>
      <c r="F144" s="304"/>
      <c r="G144" s="303"/>
      <c r="H144" s="303"/>
      <c r="I144" s="303"/>
      <c r="J144" s="303"/>
      <c r="K144" s="303"/>
    </row>
    <row r="145" spans="2:11" s="1" customFormat="1" ht="18.75" customHeight="1">
      <c r="B145" s="276"/>
      <c r="C145" s="276"/>
      <c r="D145" s="276"/>
      <c r="E145" s="276"/>
      <c r="F145" s="276"/>
      <c r="G145" s="276"/>
      <c r="H145" s="276"/>
      <c r="I145" s="276"/>
      <c r="J145" s="276"/>
      <c r="K145" s="276"/>
    </row>
    <row r="146" spans="2:11" s="1" customFormat="1" ht="7.5" customHeight="1">
      <c r="B146" s="277"/>
      <c r="C146" s="278"/>
      <c r="D146" s="278"/>
      <c r="E146" s="278"/>
      <c r="F146" s="278"/>
      <c r="G146" s="278"/>
      <c r="H146" s="278"/>
      <c r="I146" s="278"/>
      <c r="J146" s="278"/>
      <c r="K146" s="279"/>
    </row>
    <row r="147" spans="2:11" s="1" customFormat="1" ht="45" customHeight="1">
      <c r="B147" s="280"/>
      <c r="C147" s="392" t="s">
        <v>895</v>
      </c>
      <c r="D147" s="392"/>
      <c r="E147" s="392"/>
      <c r="F147" s="392"/>
      <c r="G147" s="392"/>
      <c r="H147" s="392"/>
      <c r="I147" s="392"/>
      <c r="J147" s="392"/>
      <c r="K147" s="281"/>
    </row>
    <row r="148" spans="2:11" s="1" customFormat="1" ht="17.25" customHeight="1">
      <c r="B148" s="280"/>
      <c r="C148" s="282" t="s">
        <v>830</v>
      </c>
      <c r="D148" s="282"/>
      <c r="E148" s="282"/>
      <c r="F148" s="282" t="s">
        <v>831</v>
      </c>
      <c r="G148" s="283"/>
      <c r="H148" s="282" t="s">
        <v>55</v>
      </c>
      <c r="I148" s="282" t="s">
        <v>58</v>
      </c>
      <c r="J148" s="282" t="s">
        <v>832</v>
      </c>
      <c r="K148" s="281"/>
    </row>
    <row r="149" spans="2:11" s="1" customFormat="1" ht="17.25" customHeight="1">
      <c r="B149" s="280"/>
      <c r="C149" s="284" t="s">
        <v>833</v>
      </c>
      <c r="D149" s="284"/>
      <c r="E149" s="284"/>
      <c r="F149" s="285" t="s">
        <v>834</v>
      </c>
      <c r="G149" s="286"/>
      <c r="H149" s="284"/>
      <c r="I149" s="284"/>
      <c r="J149" s="284" t="s">
        <v>835</v>
      </c>
      <c r="K149" s="281"/>
    </row>
    <row r="150" spans="2:11" s="1" customFormat="1" ht="5.25" customHeight="1">
      <c r="B150" s="292"/>
      <c r="C150" s="287"/>
      <c r="D150" s="287"/>
      <c r="E150" s="287"/>
      <c r="F150" s="287"/>
      <c r="G150" s="288"/>
      <c r="H150" s="287"/>
      <c r="I150" s="287"/>
      <c r="J150" s="287"/>
      <c r="K150" s="315"/>
    </row>
    <row r="151" spans="2:11" s="1" customFormat="1" ht="15" customHeight="1">
      <c r="B151" s="292"/>
      <c r="C151" s="319" t="s">
        <v>839</v>
      </c>
      <c r="D151" s="269"/>
      <c r="E151" s="269"/>
      <c r="F151" s="320" t="s">
        <v>836</v>
      </c>
      <c r="G151" s="269"/>
      <c r="H151" s="319" t="s">
        <v>876</v>
      </c>
      <c r="I151" s="319" t="s">
        <v>838</v>
      </c>
      <c r="J151" s="319">
        <v>120</v>
      </c>
      <c r="K151" s="315"/>
    </row>
    <row r="152" spans="2:11" s="1" customFormat="1" ht="15" customHeight="1">
      <c r="B152" s="292"/>
      <c r="C152" s="319" t="s">
        <v>885</v>
      </c>
      <c r="D152" s="269"/>
      <c r="E152" s="269"/>
      <c r="F152" s="320" t="s">
        <v>836</v>
      </c>
      <c r="G152" s="269"/>
      <c r="H152" s="319" t="s">
        <v>896</v>
      </c>
      <c r="I152" s="319" t="s">
        <v>838</v>
      </c>
      <c r="J152" s="319" t="s">
        <v>887</v>
      </c>
      <c r="K152" s="315"/>
    </row>
    <row r="153" spans="2:11" s="1" customFormat="1" ht="15" customHeight="1">
      <c r="B153" s="292"/>
      <c r="C153" s="319" t="s">
        <v>86</v>
      </c>
      <c r="D153" s="269"/>
      <c r="E153" s="269"/>
      <c r="F153" s="320" t="s">
        <v>836</v>
      </c>
      <c r="G153" s="269"/>
      <c r="H153" s="319" t="s">
        <v>897</v>
      </c>
      <c r="I153" s="319" t="s">
        <v>838</v>
      </c>
      <c r="J153" s="319" t="s">
        <v>887</v>
      </c>
      <c r="K153" s="315"/>
    </row>
    <row r="154" spans="2:11" s="1" customFormat="1" ht="15" customHeight="1">
      <c r="B154" s="292"/>
      <c r="C154" s="319" t="s">
        <v>841</v>
      </c>
      <c r="D154" s="269"/>
      <c r="E154" s="269"/>
      <c r="F154" s="320" t="s">
        <v>842</v>
      </c>
      <c r="G154" s="269"/>
      <c r="H154" s="319" t="s">
        <v>876</v>
      </c>
      <c r="I154" s="319" t="s">
        <v>838</v>
      </c>
      <c r="J154" s="319">
        <v>50</v>
      </c>
      <c r="K154" s="315"/>
    </row>
    <row r="155" spans="2:11" s="1" customFormat="1" ht="15" customHeight="1">
      <c r="B155" s="292"/>
      <c r="C155" s="319" t="s">
        <v>844</v>
      </c>
      <c r="D155" s="269"/>
      <c r="E155" s="269"/>
      <c r="F155" s="320" t="s">
        <v>836</v>
      </c>
      <c r="G155" s="269"/>
      <c r="H155" s="319" t="s">
        <v>876</v>
      </c>
      <c r="I155" s="319" t="s">
        <v>846</v>
      </c>
      <c r="J155" s="319"/>
      <c r="K155" s="315"/>
    </row>
    <row r="156" spans="2:11" s="1" customFormat="1" ht="15" customHeight="1">
      <c r="B156" s="292"/>
      <c r="C156" s="319" t="s">
        <v>855</v>
      </c>
      <c r="D156" s="269"/>
      <c r="E156" s="269"/>
      <c r="F156" s="320" t="s">
        <v>842</v>
      </c>
      <c r="G156" s="269"/>
      <c r="H156" s="319" t="s">
        <v>876</v>
      </c>
      <c r="I156" s="319" t="s">
        <v>838</v>
      </c>
      <c r="J156" s="319">
        <v>50</v>
      </c>
      <c r="K156" s="315"/>
    </row>
    <row r="157" spans="2:11" s="1" customFormat="1" ht="15" customHeight="1">
      <c r="B157" s="292"/>
      <c r="C157" s="319" t="s">
        <v>863</v>
      </c>
      <c r="D157" s="269"/>
      <c r="E157" s="269"/>
      <c r="F157" s="320" t="s">
        <v>842</v>
      </c>
      <c r="G157" s="269"/>
      <c r="H157" s="319" t="s">
        <v>876</v>
      </c>
      <c r="I157" s="319" t="s">
        <v>838</v>
      </c>
      <c r="J157" s="319">
        <v>50</v>
      </c>
      <c r="K157" s="315"/>
    </row>
    <row r="158" spans="2:11" s="1" customFormat="1" ht="15" customHeight="1">
      <c r="B158" s="292"/>
      <c r="C158" s="319" t="s">
        <v>861</v>
      </c>
      <c r="D158" s="269"/>
      <c r="E158" s="269"/>
      <c r="F158" s="320" t="s">
        <v>842</v>
      </c>
      <c r="G158" s="269"/>
      <c r="H158" s="319" t="s">
        <v>876</v>
      </c>
      <c r="I158" s="319" t="s">
        <v>838</v>
      </c>
      <c r="J158" s="319">
        <v>50</v>
      </c>
      <c r="K158" s="315"/>
    </row>
    <row r="159" spans="2:11" s="1" customFormat="1" ht="15" customHeight="1">
      <c r="B159" s="292"/>
      <c r="C159" s="319" t="s">
        <v>98</v>
      </c>
      <c r="D159" s="269"/>
      <c r="E159" s="269"/>
      <c r="F159" s="320" t="s">
        <v>836</v>
      </c>
      <c r="G159" s="269"/>
      <c r="H159" s="319" t="s">
        <v>898</v>
      </c>
      <c r="I159" s="319" t="s">
        <v>838</v>
      </c>
      <c r="J159" s="319" t="s">
        <v>899</v>
      </c>
      <c r="K159" s="315"/>
    </row>
    <row r="160" spans="2:11" s="1" customFormat="1" ht="15" customHeight="1">
      <c r="B160" s="292"/>
      <c r="C160" s="319" t="s">
        <v>900</v>
      </c>
      <c r="D160" s="269"/>
      <c r="E160" s="269"/>
      <c r="F160" s="320" t="s">
        <v>836</v>
      </c>
      <c r="G160" s="269"/>
      <c r="H160" s="319" t="s">
        <v>901</v>
      </c>
      <c r="I160" s="319" t="s">
        <v>871</v>
      </c>
      <c r="J160" s="319"/>
      <c r="K160" s="315"/>
    </row>
    <row r="161" spans="2:11" s="1" customFormat="1" ht="15" customHeight="1">
      <c r="B161" s="321"/>
      <c r="C161" s="301"/>
      <c r="D161" s="301"/>
      <c r="E161" s="301"/>
      <c r="F161" s="301"/>
      <c r="G161" s="301"/>
      <c r="H161" s="301"/>
      <c r="I161" s="301"/>
      <c r="J161" s="301"/>
      <c r="K161" s="322"/>
    </row>
    <row r="162" spans="2:11" s="1" customFormat="1" ht="18.75" customHeight="1">
      <c r="B162" s="303"/>
      <c r="C162" s="313"/>
      <c r="D162" s="313"/>
      <c r="E162" s="313"/>
      <c r="F162" s="323"/>
      <c r="G162" s="313"/>
      <c r="H162" s="313"/>
      <c r="I162" s="313"/>
      <c r="J162" s="313"/>
      <c r="K162" s="303"/>
    </row>
    <row r="163" spans="2:11" s="1" customFormat="1" ht="18.75" customHeight="1">
      <c r="B163" s="276"/>
      <c r="C163" s="276"/>
      <c r="D163" s="276"/>
      <c r="E163" s="276"/>
      <c r="F163" s="276"/>
      <c r="G163" s="276"/>
      <c r="H163" s="276"/>
      <c r="I163" s="276"/>
      <c r="J163" s="276"/>
      <c r="K163" s="276"/>
    </row>
    <row r="164" spans="2:11" s="1" customFormat="1" ht="7.5" customHeight="1">
      <c r="B164" s="258"/>
      <c r="C164" s="259"/>
      <c r="D164" s="259"/>
      <c r="E164" s="259"/>
      <c r="F164" s="259"/>
      <c r="G164" s="259"/>
      <c r="H164" s="259"/>
      <c r="I164" s="259"/>
      <c r="J164" s="259"/>
      <c r="K164" s="260"/>
    </row>
    <row r="165" spans="2:11" s="1" customFormat="1" ht="45" customHeight="1">
      <c r="B165" s="261"/>
      <c r="C165" s="393" t="s">
        <v>902</v>
      </c>
      <c r="D165" s="393"/>
      <c r="E165" s="393"/>
      <c r="F165" s="393"/>
      <c r="G165" s="393"/>
      <c r="H165" s="393"/>
      <c r="I165" s="393"/>
      <c r="J165" s="393"/>
      <c r="K165" s="262"/>
    </row>
    <row r="166" spans="2:11" s="1" customFormat="1" ht="17.25" customHeight="1">
      <c r="B166" s="261"/>
      <c r="C166" s="282" t="s">
        <v>830</v>
      </c>
      <c r="D166" s="282"/>
      <c r="E166" s="282"/>
      <c r="F166" s="282" t="s">
        <v>831</v>
      </c>
      <c r="G166" s="324"/>
      <c r="H166" s="325" t="s">
        <v>55</v>
      </c>
      <c r="I166" s="325" t="s">
        <v>58</v>
      </c>
      <c r="J166" s="282" t="s">
        <v>832</v>
      </c>
      <c r="K166" s="262"/>
    </row>
    <row r="167" spans="2:11" s="1" customFormat="1" ht="17.25" customHeight="1">
      <c r="B167" s="263"/>
      <c r="C167" s="284" t="s">
        <v>833</v>
      </c>
      <c r="D167" s="284"/>
      <c r="E167" s="284"/>
      <c r="F167" s="285" t="s">
        <v>834</v>
      </c>
      <c r="G167" s="326"/>
      <c r="H167" s="327"/>
      <c r="I167" s="327"/>
      <c r="J167" s="284" t="s">
        <v>835</v>
      </c>
      <c r="K167" s="264"/>
    </row>
    <row r="168" spans="2:11" s="1" customFormat="1" ht="5.25" customHeight="1">
      <c r="B168" s="292"/>
      <c r="C168" s="287"/>
      <c r="D168" s="287"/>
      <c r="E168" s="287"/>
      <c r="F168" s="287"/>
      <c r="G168" s="288"/>
      <c r="H168" s="287"/>
      <c r="I168" s="287"/>
      <c r="J168" s="287"/>
      <c r="K168" s="315"/>
    </row>
    <row r="169" spans="2:11" s="1" customFormat="1" ht="15" customHeight="1">
      <c r="B169" s="292"/>
      <c r="C169" s="269" t="s">
        <v>839</v>
      </c>
      <c r="D169" s="269"/>
      <c r="E169" s="269"/>
      <c r="F169" s="290" t="s">
        <v>836</v>
      </c>
      <c r="G169" s="269"/>
      <c r="H169" s="269" t="s">
        <v>876</v>
      </c>
      <c r="I169" s="269" t="s">
        <v>838</v>
      </c>
      <c r="J169" s="269">
        <v>120</v>
      </c>
      <c r="K169" s="315"/>
    </row>
    <row r="170" spans="2:11" s="1" customFormat="1" ht="15" customHeight="1">
      <c r="B170" s="292"/>
      <c r="C170" s="269" t="s">
        <v>885</v>
      </c>
      <c r="D170" s="269"/>
      <c r="E170" s="269"/>
      <c r="F170" s="290" t="s">
        <v>836</v>
      </c>
      <c r="G170" s="269"/>
      <c r="H170" s="269" t="s">
        <v>886</v>
      </c>
      <c r="I170" s="269" t="s">
        <v>838</v>
      </c>
      <c r="J170" s="269" t="s">
        <v>887</v>
      </c>
      <c r="K170" s="315"/>
    </row>
    <row r="171" spans="2:11" s="1" customFormat="1" ht="15" customHeight="1">
      <c r="B171" s="292"/>
      <c r="C171" s="269" t="s">
        <v>86</v>
      </c>
      <c r="D171" s="269"/>
      <c r="E171" s="269"/>
      <c r="F171" s="290" t="s">
        <v>836</v>
      </c>
      <c r="G171" s="269"/>
      <c r="H171" s="269" t="s">
        <v>903</v>
      </c>
      <c r="I171" s="269" t="s">
        <v>838</v>
      </c>
      <c r="J171" s="269" t="s">
        <v>887</v>
      </c>
      <c r="K171" s="315"/>
    </row>
    <row r="172" spans="2:11" s="1" customFormat="1" ht="15" customHeight="1">
      <c r="B172" s="292"/>
      <c r="C172" s="269" t="s">
        <v>841</v>
      </c>
      <c r="D172" s="269"/>
      <c r="E172" s="269"/>
      <c r="F172" s="290" t="s">
        <v>842</v>
      </c>
      <c r="G172" s="269"/>
      <c r="H172" s="269" t="s">
        <v>903</v>
      </c>
      <c r="I172" s="269" t="s">
        <v>838</v>
      </c>
      <c r="J172" s="269">
        <v>50</v>
      </c>
      <c r="K172" s="315"/>
    </row>
    <row r="173" spans="2:11" s="1" customFormat="1" ht="15" customHeight="1">
      <c r="B173" s="292"/>
      <c r="C173" s="269" t="s">
        <v>844</v>
      </c>
      <c r="D173" s="269"/>
      <c r="E173" s="269"/>
      <c r="F173" s="290" t="s">
        <v>836</v>
      </c>
      <c r="G173" s="269"/>
      <c r="H173" s="269" t="s">
        <v>903</v>
      </c>
      <c r="I173" s="269" t="s">
        <v>846</v>
      </c>
      <c r="J173" s="269"/>
      <c r="K173" s="315"/>
    </row>
    <row r="174" spans="2:11" s="1" customFormat="1" ht="15" customHeight="1">
      <c r="B174" s="292"/>
      <c r="C174" s="269" t="s">
        <v>855</v>
      </c>
      <c r="D174" s="269"/>
      <c r="E174" s="269"/>
      <c r="F174" s="290" t="s">
        <v>842</v>
      </c>
      <c r="G174" s="269"/>
      <c r="H174" s="269" t="s">
        <v>903</v>
      </c>
      <c r="I174" s="269" t="s">
        <v>838</v>
      </c>
      <c r="J174" s="269">
        <v>50</v>
      </c>
      <c r="K174" s="315"/>
    </row>
    <row r="175" spans="2:11" s="1" customFormat="1" ht="15" customHeight="1">
      <c r="B175" s="292"/>
      <c r="C175" s="269" t="s">
        <v>863</v>
      </c>
      <c r="D175" s="269"/>
      <c r="E175" s="269"/>
      <c r="F175" s="290" t="s">
        <v>842</v>
      </c>
      <c r="G175" s="269"/>
      <c r="H175" s="269" t="s">
        <v>903</v>
      </c>
      <c r="I175" s="269" t="s">
        <v>838</v>
      </c>
      <c r="J175" s="269">
        <v>50</v>
      </c>
      <c r="K175" s="315"/>
    </row>
    <row r="176" spans="2:11" s="1" customFormat="1" ht="15" customHeight="1">
      <c r="B176" s="292"/>
      <c r="C176" s="269" t="s">
        <v>861</v>
      </c>
      <c r="D176" s="269"/>
      <c r="E176" s="269"/>
      <c r="F176" s="290" t="s">
        <v>842</v>
      </c>
      <c r="G176" s="269"/>
      <c r="H176" s="269" t="s">
        <v>903</v>
      </c>
      <c r="I176" s="269" t="s">
        <v>838</v>
      </c>
      <c r="J176" s="269">
        <v>50</v>
      </c>
      <c r="K176" s="315"/>
    </row>
    <row r="177" spans="2:11" s="1" customFormat="1" ht="15" customHeight="1">
      <c r="B177" s="292"/>
      <c r="C177" s="269" t="s">
        <v>115</v>
      </c>
      <c r="D177" s="269"/>
      <c r="E177" s="269"/>
      <c r="F177" s="290" t="s">
        <v>836</v>
      </c>
      <c r="G177" s="269"/>
      <c r="H177" s="269" t="s">
        <v>904</v>
      </c>
      <c r="I177" s="269" t="s">
        <v>905</v>
      </c>
      <c r="J177" s="269"/>
      <c r="K177" s="315"/>
    </row>
    <row r="178" spans="2:11" s="1" customFormat="1" ht="15" customHeight="1">
      <c r="B178" s="292"/>
      <c r="C178" s="269" t="s">
        <v>58</v>
      </c>
      <c r="D178" s="269"/>
      <c r="E178" s="269"/>
      <c r="F178" s="290" t="s">
        <v>836</v>
      </c>
      <c r="G178" s="269"/>
      <c r="H178" s="269" t="s">
        <v>906</v>
      </c>
      <c r="I178" s="269" t="s">
        <v>907</v>
      </c>
      <c r="J178" s="269">
        <v>1</v>
      </c>
      <c r="K178" s="315"/>
    </row>
    <row r="179" spans="2:11" s="1" customFormat="1" ht="15" customHeight="1">
      <c r="B179" s="292"/>
      <c r="C179" s="269" t="s">
        <v>54</v>
      </c>
      <c r="D179" s="269"/>
      <c r="E179" s="269"/>
      <c r="F179" s="290" t="s">
        <v>836</v>
      </c>
      <c r="G179" s="269"/>
      <c r="H179" s="269" t="s">
        <v>908</v>
      </c>
      <c r="I179" s="269" t="s">
        <v>838</v>
      </c>
      <c r="J179" s="269">
        <v>20</v>
      </c>
      <c r="K179" s="315"/>
    </row>
    <row r="180" spans="2:11" s="1" customFormat="1" ht="15" customHeight="1">
      <c r="B180" s="292"/>
      <c r="C180" s="269" t="s">
        <v>55</v>
      </c>
      <c r="D180" s="269"/>
      <c r="E180" s="269"/>
      <c r="F180" s="290" t="s">
        <v>836</v>
      </c>
      <c r="G180" s="269"/>
      <c r="H180" s="269" t="s">
        <v>909</v>
      </c>
      <c r="I180" s="269" t="s">
        <v>838</v>
      </c>
      <c r="J180" s="269">
        <v>255</v>
      </c>
      <c r="K180" s="315"/>
    </row>
    <row r="181" spans="2:11" s="1" customFormat="1" ht="15" customHeight="1">
      <c r="B181" s="292"/>
      <c r="C181" s="269" t="s">
        <v>116</v>
      </c>
      <c r="D181" s="269"/>
      <c r="E181" s="269"/>
      <c r="F181" s="290" t="s">
        <v>836</v>
      </c>
      <c r="G181" s="269"/>
      <c r="H181" s="269" t="s">
        <v>800</v>
      </c>
      <c r="I181" s="269" t="s">
        <v>838</v>
      </c>
      <c r="J181" s="269">
        <v>10</v>
      </c>
      <c r="K181" s="315"/>
    </row>
    <row r="182" spans="2:11" s="1" customFormat="1" ht="15" customHeight="1">
      <c r="B182" s="292"/>
      <c r="C182" s="269" t="s">
        <v>117</v>
      </c>
      <c r="D182" s="269"/>
      <c r="E182" s="269"/>
      <c r="F182" s="290" t="s">
        <v>836</v>
      </c>
      <c r="G182" s="269"/>
      <c r="H182" s="269" t="s">
        <v>910</v>
      </c>
      <c r="I182" s="269" t="s">
        <v>871</v>
      </c>
      <c r="J182" s="269"/>
      <c r="K182" s="315"/>
    </row>
    <row r="183" spans="2:11" s="1" customFormat="1" ht="15" customHeight="1">
      <c r="B183" s="292"/>
      <c r="C183" s="269" t="s">
        <v>911</v>
      </c>
      <c r="D183" s="269"/>
      <c r="E183" s="269"/>
      <c r="F183" s="290" t="s">
        <v>836</v>
      </c>
      <c r="G183" s="269"/>
      <c r="H183" s="269" t="s">
        <v>912</v>
      </c>
      <c r="I183" s="269" t="s">
        <v>871</v>
      </c>
      <c r="J183" s="269"/>
      <c r="K183" s="315"/>
    </row>
    <row r="184" spans="2:11" s="1" customFormat="1" ht="15" customHeight="1">
      <c r="B184" s="292"/>
      <c r="C184" s="269" t="s">
        <v>900</v>
      </c>
      <c r="D184" s="269"/>
      <c r="E184" s="269"/>
      <c r="F184" s="290" t="s">
        <v>836</v>
      </c>
      <c r="G184" s="269"/>
      <c r="H184" s="269" t="s">
        <v>913</v>
      </c>
      <c r="I184" s="269" t="s">
        <v>871</v>
      </c>
      <c r="J184" s="269"/>
      <c r="K184" s="315"/>
    </row>
    <row r="185" spans="2:11" s="1" customFormat="1" ht="15" customHeight="1">
      <c r="B185" s="292"/>
      <c r="C185" s="269" t="s">
        <v>119</v>
      </c>
      <c r="D185" s="269"/>
      <c r="E185" s="269"/>
      <c r="F185" s="290" t="s">
        <v>842</v>
      </c>
      <c r="G185" s="269"/>
      <c r="H185" s="269" t="s">
        <v>914</v>
      </c>
      <c r="I185" s="269" t="s">
        <v>838</v>
      </c>
      <c r="J185" s="269">
        <v>50</v>
      </c>
      <c r="K185" s="315"/>
    </row>
    <row r="186" spans="2:11" s="1" customFormat="1" ht="15" customHeight="1">
      <c r="B186" s="292"/>
      <c r="C186" s="269" t="s">
        <v>915</v>
      </c>
      <c r="D186" s="269"/>
      <c r="E186" s="269"/>
      <c r="F186" s="290" t="s">
        <v>842</v>
      </c>
      <c r="G186" s="269"/>
      <c r="H186" s="269" t="s">
        <v>916</v>
      </c>
      <c r="I186" s="269" t="s">
        <v>917</v>
      </c>
      <c r="J186" s="269"/>
      <c r="K186" s="315"/>
    </row>
    <row r="187" spans="2:11" s="1" customFormat="1" ht="15" customHeight="1">
      <c r="B187" s="292"/>
      <c r="C187" s="269" t="s">
        <v>918</v>
      </c>
      <c r="D187" s="269"/>
      <c r="E187" s="269"/>
      <c r="F187" s="290" t="s">
        <v>842</v>
      </c>
      <c r="G187" s="269"/>
      <c r="H187" s="269" t="s">
        <v>919</v>
      </c>
      <c r="I187" s="269" t="s">
        <v>917</v>
      </c>
      <c r="J187" s="269"/>
      <c r="K187" s="315"/>
    </row>
    <row r="188" spans="2:11" s="1" customFormat="1" ht="15" customHeight="1">
      <c r="B188" s="292"/>
      <c r="C188" s="269" t="s">
        <v>920</v>
      </c>
      <c r="D188" s="269"/>
      <c r="E188" s="269"/>
      <c r="F188" s="290" t="s">
        <v>842</v>
      </c>
      <c r="G188" s="269"/>
      <c r="H188" s="269" t="s">
        <v>921</v>
      </c>
      <c r="I188" s="269" t="s">
        <v>917</v>
      </c>
      <c r="J188" s="269"/>
      <c r="K188" s="315"/>
    </row>
    <row r="189" spans="2:11" s="1" customFormat="1" ht="15" customHeight="1">
      <c r="B189" s="292"/>
      <c r="C189" s="328" t="s">
        <v>922</v>
      </c>
      <c r="D189" s="269"/>
      <c r="E189" s="269"/>
      <c r="F189" s="290" t="s">
        <v>842</v>
      </c>
      <c r="G189" s="269"/>
      <c r="H189" s="269" t="s">
        <v>923</v>
      </c>
      <c r="I189" s="269" t="s">
        <v>924</v>
      </c>
      <c r="J189" s="329" t="s">
        <v>925</v>
      </c>
      <c r="K189" s="315"/>
    </row>
    <row r="190" spans="2:11" s="1" customFormat="1" ht="15" customHeight="1">
      <c r="B190" s="292"/>
      <c r="C190" s="328" t="s">
        <v>43</v>
      </c>
      <c r="D190" s="269"/>
      <c r="E190" s="269"/>
      <c r="F190" s="290" t="s">
        <v>836</v>
      </c>
      <c r="G190" s="269"/>
      <c r="H190" s="266" t="s">
        <v>926</v>
      </c>
      <c r="I190" s="269" t="s">
        <v>927</v>
      </c>
      <c r="J190" s="269"/>
      <c r="K190" s="315"/>
    </row>
    <row r="191" spans="2:11" s="1" customFormat="1" ht="15" customHeight="1">
      <c r="B191" s="292"/>
      <c r="C191" s="328" t="s">
        <v>928</v>
      </c>
      <c r="D191" s="269"/>
      <c r="E191" s="269"/>
      <c r="F191" s="290" t="s">
        <v>836</v>
      </c>
      <c r="G191" s="269"/>
      <c r="H191" s="269" t="s">
        <v>929</v>
      </c>
      <c r="I191" s="269" t="s">
        <v>871</v>
      </c>
      <c r="J191" s="269"/>
      <c r="K191" s="315"/>
    </row>
    <row r="192" spans="2:11" s="1" customFormat="1" ht="15" customHeight="1">
      <c r="B192" s="292"/>
      <c r="C192" s="328" t="s">
        <v>930</v>
      </c>
      <c r="D192" s="269"/>
      <c r="E192" s="269"/>
      <c r="F192" s="290" t="s">
        <v>836</v>
      </c>
      <c r="G192" s="269"/>
      <c r="H192" s="269" t="s">
        <v>931</v>
      </c>
      <c r="I192" s="269" t="s">
        <v>871</v>
      </c>
      <c r="J192" s="269"/>
      <c r="K192" s="315"/>
    </row>
    <row r="193" spans="2:11" s="1" customFormat="1" ht="15" customHeight="1">
      <c r="B193" s="292"/>
      <c r="C193" s="328" t="s">
        <v>932</v>
      </c>
      <c r="D193" s="269"/>
      <c r="E193" s="269"/>
      <c r="F193" s="290" t="s">
        <v>842</v>
      </c>
      <c r="G193" s="269"/>
      <c r="H193" s="269" t="s">
        <v>933</v>
      </c>
      <c r="I193" s="269" t="s">
        <v>871</v>
      </c>
      <c r="J193" s="269"/>
      <c r="K193" s="315"/>
    </row>
    <row r="194" spans="2:11" s="1" customFormat="1" ht="15" customHeight="1">
      <c r="B194" s="321"/>
      <c r="C194" s="330"/>
      <c r="D194" s="301"/>
      <c r="E194" s="301"/>
      <c r="F194" s="301"/>
      <c r="G194" s="301"/>
      <c r="H194" s="301"/>
      <c r="I194" s="301"/>
      <c r="J194" s="301"/>
      <c r="K194" s="322"/>
    </row>
    <row r="195" spans="2:11" s="1" customFormat="1" ht="18.75" customHeight="1">
      <c r="B195" s="303"/>
      <c r="C195" s="313"/>
      <c r="D195" s="313"/>
      <c r="E195" s="313"/>
      <c r="F195" s="323"/>
      <c r="G195" s="313"/>
      <c r="H195" s="313"/>
      <c r="I195" s="313"/>
      <c r="J195" s="313"/>
      <c r="K195" s="303"/>
    </row>
    <row r="196" spans="2:11" s="1" customFormat="1" ht="18.75" customHeight="1">
      <c r="B196" s="303"/>
      <c r="C196" s="313"/>
      <c r="D196" s="313"/>
      <c r="E196" s="313"/>
      <c r="F196" s="323"/>
      <c r="G196" s="313"/>
      <c r="H196" s="313"/>
      <c r="I196" s="313"/>
      <c r="J196" s="313"/>
      <c r="K196" s="303"/>
    </row>
    <row r="197" spans="2:11" s="1" customFormat="1" ht="18.75" customHeight="1">
      <c r="B197" s="276"/>
      <c r="C197" s="276"/>
      <c r="D197" s="276"/>
      <c r="E197" s="276"/>
      <c r="F197" s="276"/>
      <c r="G197" s="276"/>
      <c r="H197" s="276"/>
      <c r="I197" s="276"/>
      <c r="J197" s="276"/>
      <c r="K197" s="276"/>
    </row>
    <row r="198" spans="2:11" s="1" customFormat="1" ht="13.5">
      <c r="B198" s="258"/>
      <c r="C198" s="259"/>
      <c r="D198" s="259"/>
      <c r="E198" s="259"/>
      <c r="F198" s="259"/>
      <c r="G198" s="259"/>
      <c r="H198" s="259"/>
      <c r="I198" s="259"/>
      <c r="J198" s="259"/>
      <c r="K198" s="260"/>
    </row>
    <row r="199" spans="2:11" s="1" customFormat="1" ht="21">
      <c r="B199" s="261"/>
      <c r="C199" s="393" t="s">
        <v>934</v>
      </c>
      <c r="D199" s="393"/>
      <c r="E199" s="393"/>
      <c r="F199" s="393"/>
      <c r="G199" s="393"/>
      <c r="H199" s="393"/>
      <c r="I199" s="393"/>
      <c r="J199" s="393"/>
      <c r="K199" s="262"/>
    </row>
    <row r="200" spans="2:11" s="1" customFormat="1" ht="25.5" customHeight="1">
      <c r="B200" s="261"/>
      <c r="C200" s="331" t="s">
        <v>935</v>
      </c>
      <c r="D200" s="331"/>
      <c r="E200" s="331"/>
      <c r="F200" s="331" t="s">
        <v>936</v>
      </c>
      <c r="G200" s="332"/>
      <c r="H200" s="394" t="s">
        <v>937</v>
      </c>
      <c r="I200" s="394"/>
      <c r="J200" s="394"/>
      <c r="K200" s="262"/>
    </row>
    <row r="201" spans="2:11" s="1" customFormat="1" ht="5.25" customHeight="1">
      <c r="B201" s="292"/>
      <c r="C201" s="287"/>
      <c r="D201" s="287"/>
      <c r="E201" s="287"/>
      <c r="F201" s="287"/>
      <c r="G201" s="313"/>
      <c r="H201" s="287"/>
      <c r="I201" s="287"/>
      <c r="J201" s="287"/>
      <c r="K201" s="315"/>
    </row>
    <row r="202" spans="2:11" s="1" customFormat="1" ht="15" customHeight="1">
      <c r="B202" s="292"/>
      <c r="C202" s="269" t="s">
        <v>927</v>
      </c>
      <c r="D202" s="269"/>
      <c r="E202" s="269"/>
      <c r="F202" s="290" t="s">
        <v>44</v>
      </c>
      <c r="G202" s="269"/>
      <c r="H202" s="395" t="s">
        <v>938</v>
      </c>
      <c r="I202" s="395"/>
      <c r="J202" s="395"/>
      <c r="K202" s="315"/>
    </row>
    <row r="203" spans="2:11" s="1" customFormat="1" ht="15" customHeight="1">
      <c r="B203" s="292"/>
      <c r="C203" s="269"/>
      <c r="D203" s="269"/>
      <c r="E203" s="269"/>
      <c r="F203" s="290" t="s">
        <v>45</v>
      </c>
      <c r="G203" s="269"/>
      <c r="H203" s="395" t="s">
        <v>939</v>
      </c>
      <c r="I203" s="395"/>
      <c r="J203" s="395"/>
      <c r="K203" s="315"/>
    </row>
    <row r="204" spans="2:11" s="1" customFormat="1" ht="15" customHeight="1">
      <c r="B204" s="292"/>
      <c r="C204" s="269"/>
      <c r="D204" s="269"/>
      <c r="E204" s="269"/>
      <c r="F204" s="290" t="s">
        <v>48</v>
      </c>
      <c r="G204" s="269"/>
      <c r="H204" s="395" t="s">
        <v>940</v>
      </c>
      <c r="I204" s="395"/>
      <c r="J204" s="395"/>
      <c r="K204" s="315"/>
    </row>
    <row r="205" spans="2:11" s="1" customFormat="1" ht="15" customHeight="1">
      <c r="B205" s="292"/>
      <c r="C205" s="269"/>
      <c r="D205" s="269"/>
      <c r="E205" s="269"/>
      <c r="F205" s="290" t="s">
        <v>46</v>
      </c>
      <c r="G205" s="269"/>
      <c r="H205" s="395" t="s">
        <v>941</v>
      </c>
      <c r="I205" s="395"/>
      <c r="J205" s="395"/>
      <c r="K205" s="315"/>
    </row>
    <row r="206" spans="2:11" s="1" customFormat="1" ht="15" customHeight="1">
      <c r="B206" s="292"/>
      <c r="C206" s="269"/>
      <c r="D206" s="269"/>
      <c r="E206" s="269"/>
      <c r="F206" s="290" t="s">
        <v>47</v>
      </c>
      <c r="G206" s="269"/>
      <c r="H206" s="395" t="s">
        <v>942</v>
      </c>
      <c r="I206" s="395"/>
      <c r="J206" s="395"/>
      <c r="K206" s="315"/>
    </row>
    <row r="207" spans="2:11" s="1" customFormat="1" ht="15" customHeight="1">
      <c r="B207" s="292"/>
      <c r="C207" s="269"/>
      <c r="D207" s="269"/>
      <c r="E207" s="269"/>
      <c r="F207" s="290"/>
      <c r="G207" s="269"/>
      <c r="H207" s="269"/>
      <c r="I207" s="269"/>
      <c r="J207" s="269"/>
      <c r="K207" s="315"/>
    </row>
    <row r="208" spans="2:11" s="1" customFormat="1" ht="15" customHeight="1">
      <c r="B208" s="292"/>
      <c r="C208" s="269" t="s">
        <v>883</v>
      </c>
      <c r="D208" s="269"/>
      <c r="E208" s="269"/>
      <c r="F208" s="290" t="s">
        <v>79</v>
      </c>
      <c r="G208" s="269"/>
      <c r="H208" s="395" t="s">
        <v>943</v>
      </c>
      <c r="I208" s="395"/>
      <c r="J208" s="395"/>
      <c r="K208" s="315"/>
    </row>
    <row r="209" spans="2:11" s="1" customFormat="1" ht="15" customHeight="1">
      <c r="B209" s="292"/>
      <c r="C209" s="269"/>
      <c r="D209" s="269"/>
      <c r="E209" s="269"/>
      <c r="F209" s="290" t="s">
        <v>780</v>
      </c>
      <c r="G209" s="269"/>
      <c r="H209" s="395" t="s">
        <v>781</v>
      </c>
      <c r="I209" s="395"/>
      <c r="J209" s="395"/>
      <c r="K209" s="315"/>
    </row>
    <row r="210" spans="2:11" s="1" customFormat="1" ht="15" customHeight="1">
      <c r="B210" s="292"/>
      <c r="C210" s="269"/>
      <c r="D210" s="269"/>
      <c r="E210" s="269"/>
      <c r="F210" s="290" t="s">
        <v>778</v>
      </c>
      <c r="G210" s="269"/>
      <c r="H210" s="395" t="s">
        <v>944</v>
      </c>
      <c r="I210" s="395"/>
      <c r="J210" s="395"/>
      <c r="K210" s="315"/>
    </row>
    <row r="211" spans="2:11" s="1" customFormat="1" ht="15" customHeight="1">
      <c r="B211" s="333"/>
      <c r="C211" s="269"/>
      <c r="D211" s="269"/>
      <c r="E211" s="269"/>
      <c r="F211" s="290" t="s">
        <v>782</v>
      </c>
      <c r="G211" s="328"/>
      <c r="H211" s="396" t="s">
        <v>89</v>
      </c>
      <c r="I211" s="396"/>
      <c r="J211" s="396"/>
      <c r="K211" s="334"/>
    </row>
    <row r="212" spans="2:11" s="1" customFormat="1" ht="15" customHeight="1">
      <c r="B212" s="333"/>
      <c r="C212" s="269"/>
      <c r="D212" s="269"/>
      <c r="E212" s="269"/>
      <c r="F212" s="290" t="s">
        <v>783</v>
      </c>
      <c r="G212" s="328"/>
      <c r="H212" s="396" t="s">
        <v>756</v>
      </c>
      <c r="I212" s="396"/>
      <c r="J212" s="396"/>
      <c r="K212" s="334"/>
    </row>
    <row r="213" spans="2:11" s="1" customFormat="1" ht="15" customHeight="1">
      <c r="B213" s="333"/>
      <c r="C213" s="269"/>
      <c r="D213" s="269"/>
      <c r="E213" s="269"/>
      <c r="F213" s="290"/>
      <c r="G213" s="328"/>
      <c r="H213" s="319"/>
      <c r="I213" s="319"/>
      <c r="J213" s="319"/>
      <c r="K213" s="334"/>
    </row>
    <row r="214" spans="2:11" s="1" customFormat="1" ht="15" customHeight="1">
      <c r="B214" s="333"/>
      <c r="C214" s="269" t="s">
        <v>907</v>
      </c>
      <c r="D214" s="269"/>
      <c r="E214" s="269"/>
      <c r="F214" s="290">
        <v>1</v>
      </c>
      <c r="G214" s="328"/>
      <c r="H214" s="396" t="s">
        <v>945</v>
      </c>
      <c r="I214" s="396"/>
      <c r="J214" s="396"/>
      <c r="K214" s="334"/>
    </row>
    <row r="215" spans="2:11" s="1" customFormat="1" ht="15" customHeight="1">
      <c r="B215" s="333"/>
      <c r="C215" s="269"/>
      <c r="D215" s="269"/>
      <c r="E215" s="269"/>
      <c r="F215" s="290">
        <v>2</v>
      </c>
      <c r="G215" s="328"/>
      <c r="H215" s="396" t="s">
        <v>946</v>
      </c>
      <c r="I215" s="396"/>
      <c r="J215" s="396"/>
      <c r="K215" s="334"/>
    </row>
    <row r="216" spans="2:11" s="1" customFormat="1" ht="15" customHeight="1">
      <c r="B216" s="333"/>
      <c r="C216" s="269"/>
      <c r="D216" s="269"/>
      <c r="E216" s="269"/>
      <c r="F216" s="290">
        <v>3</v>
      </c>
      <c r="G216" s="328"/>
      <c r="H216" s="396" t="s">
        <v>947</v>
      </c>
      <c r="I216" s="396"/>
      <c r="J216" s="396"/>
      <c r="K216" s="334"/>
    </row>
    <row r="217" spans="2:11" s="1" customFormat="1" ht="15" customHeight="1">
      <c r="B217" s="333"/>
      <c r="C217" s="269"/>
      <c r="D217" s="269"/>
      <c r="E217" s="269"/>
      <c r="F217" s="290">
        <v>4</v>
      </c>
      <c r="G217" s="328"/>
      <c r="H217" s="396" t="s">
        <v>948</v>
      </c>
      <c r="I217" s="396"/>
      <c r="J217" s="396"/>
      <c r="K217" s="334"/>
    </row>
    <row r="218" spans="2:11" s="1" customFormat="1" ht="12.75" customHeight="1">
      <c r="B218" s="335"/>
      <c r="C218" s="336"/>
      <c r="D218" s="336"/>
      <c r="E218" s="336"/>
      <c r="F218" s="336"/>
      <c r="G218" s="336"/>
      <c r="H218" s="336"/>
      <c r="I218" s="336"/>
      <c r="J218" s="336"/>
      <c r="K218" s="337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2022-HEX-03-1-11 - D.1.1-...</vt:lpstr>
      <vt:lpstr>2022-HEX-03-01-VON - Vedl...</vt:lpstr>
      <vt:lpstr>Pokyny pro vyplnění</vt:lpstr>
      <vt:lpstr>'2022-HEX-03-01-VON - Vedl...'!Názvy_tisku</vt:lpstr>
      <vt:lpstr>'2022-HEX-03-1-11 - D.1.1-...'!Názvy_tisku</vt:lpstr>
      <vt:lpstr>'Rekapitulace stavby'!Názvy_tisku</vt:lpstr>
      <vt:lpstr>'2022-HEX-03-01-VON - Vedl...'!Oblast_tisku</vt:lpstr>
      <vt:lpstr>'2022-HEX-03-1-11 - D.1.1-...'!Oblast_tisku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HEJMALOVA\Alena Hejmalova</dc:creator>
  <cp:lastModifiedBy>Alena Hejmalova</cp:lastModifiedBy>
  <dcterms:created xsi:type="dcterms:W3CDTF">2022-08-22T08:51:10Z</dcterms:created>
  <dcterms:modified xsi:type="dcterms:W3CDTF">2022-08-22T08:53:04Z</dcterms:modified>
</cp:coreProperties>
</file>